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s\Zvi S. Rosen\Documents\TempDocs\"/>
    </mc:Choice>
  </mc:AlternateContent>
  <xr:revisionPtr revIDLastSave="0" documentId="13_ncr:1_{68E6A240-43F8-4806-9CE2-9D4975008362}" xr6:coauthVersionLast="46" xr6:coauthVersionMax="46" xr10:uidLastSave="{00000000-0000-0000-0000-000000000000}"/>
  <bookViews>
    <workbookView xWindow="-110" yWindow="-110" windowWidth="38620" windowHeight="21220" activeTab="2" xr2:uid="{00000000-000D-0000-FFFF-FFFF00000000}"/>
  </bookViews>
  <sheets>
    <sheet name="Title Entries" sheetId="1" r:id="rId1"/>
    <sheet name="Deposits" sheetId="2" r:id="rId2"/>
    <sheet name="Ghost Books" sheetId="5" r:id="rId3"/>
    <sheet name="Title Entry-Deposit Comparis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B20" i="5"/>
  <c r="Q8" i="5"/>
  <c r="P9" i="5"/>
  <c r="O9" i="5"/>
  <c r="P7" i="5"/>
  <c r="O7" i="5"/>
  <c r="P8" i="5"/>
  <c r="R8" i="5"/>
  <c r="S8" i="5"/>
  <c r="T8" i="5"/>
  <c r="O8" i="5"/>
  <c r="Q16" i="5"/>
  <c r="C9" i="5"/>
  <c r="D9" i="5"/>
  <c r="E9" i="5"/>
  <c r="F9" i="5"/>
  <c r="G9" i="5"/>
  <c r="H9" i="5"/>
  <c r="I9" i="5"/>
  <c r="J9" i="5"/>
  <c r="K9" i="5"/>
  <c r="L9" i="5"/>
  <c r="M9" i="5"/>
  <c r="N9" i="5"/>
  <c r="Q9" i="5"/>
  <c r="R9" i="5"/>
  <c r="S9" i="5"/>
  <c r="T9" i="5"/>
  <c r="B9" i="5"/>
  <c r="C8" i="5"/>
  <c r="D8" i="5"/>
  <c r="E8" i="5"/>
  <c r="F8" i="5"/>
  <c r="G8" i="5"/>
  <c r="H8" i="5"/>
  <c r="I8" i="5"/>
  <c r="J8" i="5"/>
  <c r="K8" i="5"/>
  <c r="L8" i="5"/>
  <c r="M8" i="5"/>
  <c r="N8" i="5"/>
  <c r="B8" i="5"/>
  <c r="B7" i="5"/>
  <c r="S2" i="5"/>
  <c r="T2" i="5"/>
  <c r="S7" i="5"/>
  <c r="T7" i="5"/>
  <c r="S10" i="5"/>
  <c r="T10" i="5"/>
  <c r="S11" i="5"/>
  <c r="T11" i="5"/>
  <c r="S12" i="5"/>
  <c r="T12" i="5"/>
  <c r="S13" i="5"/>
  <c r="T13" i="5"/>
  <c r="S15" i="5"/>
  <c r="T15" i="5"/>
  <c r="S16" i="5"/>
  <c r="T16" i="5"/>
  <c r="S17" i="5"/>
  <c r="T17" i="5"/>
  <c r="T18" i="5"/>
  <c r="S26" i="5"/>
  <c r="T26" i="5"/>
  <c r="R7" i="5"/>
  <c r="R10" i="5"/>
  <c r="R11" i="5"/>
  <c r="R12" i="5"/>
  <c r="R13" i="5"/>
  <c r="R15" i="5"/>
  <c r="R16" i="5"/>
  <c r="R17" i="5"/>
  <c r="R26" i="5"/>
  <c r="R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C7" i="5"/>
  <c r="D7" i="5"/>
  <c r="E7" i="5"/>
  <c r="F7" i="5"/>
  <c r="G7" i="5"/>
  <c r="H7" i="5"/>
  <c r="I7" i="5"/>
  <c r="J7" i="5"/>
  <c r="K7" i="5"/>
  <c r="L7" i="5"/>
  <c r="M7" i="5"/>
  <c r="N7" i="5"/>
  <c r="Q7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O12" i="5"/>
  <c r="P12" i="5"/>
  <c r="Q12" i="5"/>
  <c r="P13" i="5"/>
  <c r="Q13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H21" i="5"/>
  <c r="I21" i="5"/>
  <c r="J21" i="5"/>
  <c r="K21" i="5"/>
  <c r="L21" i="5"/>
  <c r="M21" i="5"/>
  <c r="N21" i="5"/>
  <c r="O21" i="5"/>
  <c r="H22" i="5"/>
  <c r="I22" i="5"/>
  <c r="J22" i="5"/>
  <c r="K22" i="5"/>
  <c r="L22" i="5"/>
  <c r="M22" i="5"/>
  <c r="N22" i="5"/>
  <c r="O22" i="5"/>
  <c r="P22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10" i="5"/>
  <c r="B11" i="5"/>
  <c r="B15" i="5"/>
  <c r="B17" i="5"/>
  <c r="B26" i="5"/>
  <c r="B2" i="5"/>
  <c r="D19" i="4"/>
  <c r="D20" i="4"/>
  <c r="D18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  <c r="AK27" i="2" l="1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Z39" i="2"/>
  <c r="Z38" i="2"/>
  <c r="Z37" i="2"/>
  <c r="Z36" i="2"/>
  <c r="Z35" i="2"/>
  <c r="Z34" i="2"/>
  <c r="Z33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C39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B38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B37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B34" i="2"/>
  <c r="AH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AA33" i="2"/>
  <c r="AB33" i="2"/>
  <c r="B33" i="2"/>
  <c r="E26" i="2"/>
  <c r="F26" i="2"/>
  <c r="G26" i="2"/>
  <c r="S26" i="2"/>
  <c r="T26" i="2"/>
  <c r="U26" i="2"/>
  <c r="V26" i="2"/>
  <c r="W26" i="2"/>
  <c r="M26" i="2"/>
  <c r="N26" i="2"/>
  <c r="O26" i="2"/>
  <c r="Y26" i="2"/>
  <c r="AC6" i="2"/>
  <c r="AH27" i="2"/>
  <c r="AD6" i="2"/>
  <c r="AD27" i="2" s="1"/>
  <c r="AE6" i="2"/>
  <c r="AE27" i="2" s="1"/>
  <c r="AF6" i="2"/>
  <c r="AF33" i="2" s="1"/>
  <c r="AG6" i="2"/>
  <c r="AG33" i="2" s="1"/>
  <c r="X26" i="2"/>
  <c r="Z26" i="2"/>
  <c r="AA26" i="2"/>
  <c r="AB26" i="2"/>
  <c r="C26" i="2"/>
  <c r="D26" i="2"/>
  <c r="H26" i="2"/>
  <c r="I26" i="2"/>
  <c r="J26" i="2"/>
  <c r="K26" i="2"/>
  <c r="L26" i="2"/>
  <c r="P26" i="2"/>
  <c r="Q26" i="2"/>
  <c r="R26" i="2"/>
  <c r="B26" i="2"/>
  <c r="AD33" i="2" l="1"/>
  <c r="AE33" i="2"/>
  <c r="AG27" i="2"/>
  <c r="AF27" i="2"/>
  <c r="AN6" i="2"/>
  <c r="AM6" i="2"/>
  <c r="AL6" i="2"/>
  <c r="AK6" i="2"/>
  <c r="AJ6" i="2"/>
  <c r="AI6" i="2"/>
  <c r="Z27" i="1"/>
  <c r="AA6" i="1"/>
  <c r="AA26" i="1" s="1"/>
  <c r="AC6" i="1"/>
  <c r="AC26" i="1" s="1"/>
  <c r="AB6" i="1"/>
  <c r="AB26" i="1" s="1"/>
  <c r="AE6" i="1"/>
  <c r="AF6" i="1"/>
  <c r="AD6" i="1"/>
  <c r="AD26" i="1" s="1"/>
  <c r="AE26" i="1"/>
  <c r="AF26" i="1"/>
  <c r="AI26" i="2" l="1"/>
  <c r="AI33" i="2"/>
  <c r="AN26" i="2"/>
  <c r="AN33" i="2"/>
  <c r="AJ26" i="2"/>
  <c r="AJ33" i="2"/>
  <c r="AK26" i="2"/>
  <c r="AK33" i="2"/>
  <c r="AL26" i="2"/>
  <c r="AL33" i="2"/>
  <c r="AM26" i="2"/>
  <c r="AM33" i="2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" i="1"/>
  <c r="V26" i="1" s="1"/>
</calcChain>
</file>

<file path=xl/sharedStrings.xml><?xml version="1.0" encoding="utf-8"?>
<sst xmlns="http://schemas.openxmlformats.org/spreadsheetml/2006/main" count="174" uniqueCount="52">
  <si>
    <t>Total</t>
  </si>
  <si>
    <t>Category</t>
  </si>
  <si>
    <t>Paintings</t>
  </si>
  <si>
    <t>Drawings</t>
  </si>
  <si>
    <t>Lithographs</t>
  </si>
  <si>
    <t>Chromos</t>
  </si>
  <si>
    <t>Engravings (and Chromos)</t>
  </si>
  <si>
    <t>Maps (and Charts)</t>
  </si>
  <si>
    <t>Charts</t>
  </si>
  <si>
    <t>Designs (and Drawings)</t>
  </si>
  <si>
    <t>Prints (and Cuts)</t>
  </si>
  <si>
    <t>Cuts</t>
  </si>
  <si>
    <t>Statuary</t>
  </si>
  <si>
    <t>Misc</t>
  </si>
  <si>
    <t>FY Total</t>
  </si>
  <si>
    <t>Books (and Pamphlets)</t>
  </si>
  <si>
    <t>Ad Interim Books</t>
  </si>
  <si>
    <t>Pamphlets (&amp; Contribs)</t>
  </si>
  <si>
    <t>Conributions to Periodicals</t>
  </si>
  <si>
    <t>?</t>
  </si>
  <si>
    <t>Source</t>
  </si>
  <si>
    <t>CCE</t>
  </si>
  <si>
    <t>Ledger</t>
  </si>
  <si>
    <t>Ann Rpt</t>
  </si>
  <si>
    <t>Notes</t>
  </si>
  <si>
    <t>Last part of Music CCE is chopped off, Ann Rpt figure used</t>
  </si>
  <si>
    <t>Pamphlets for this and preceding years means leaflets, different usage</t>
  </si>
  <si>
    <t>Photos (Class H)</t>
  </si>
  <si>
    <t>Chromos and Lithographs (Class G)</t>
  </si>
  <si>
    <t>Fine Arts (Class I)</t>
  </si>
  <si>
    <t>Engravings, Cuts, and Prints (Class F)</t>
  </si>
  <si>
    <t>FY Stats</t>
  </si>
  <si>
    <t>Total Books (Class A)</t>
  </si>
  <si>
    <t>Periodicals (Class B)</t>
  </si>
  <si>
    <t>Drama (Class D)</t>
  </si>
  <si>
    <t>Music (Class C)</t>
  </si>
  <si>
    <t>Periodicals for 70-72 includes pamphlets, photos included with engravings and chromos for 1870, prints included for 1871-2</t>
  </si>
  <si>
    <t>No longer doubled</t>
  </si>
  <si>
    <t>FY Ending Stats</t>
  </si>
  <si>
    <t>Statistics for 1897 are a mess due to the move.  The FY 1897 report has 3 months of deposits listed, but that's it</t>
  </si>
  <si>
    <t>Year</t>
  </si>
  <si>
    <t>Adjusted for Doubles:</t>
  </si>
  <si>
    <t>Maps (Class E)</t>
  </si>
  <si>
    <t>Artwork (Classes G,I,J,K)</t>
  </si>
  <si>
    <t>Title Entries</t>
  </si>
  <si>
    <t>Deposited Works</t>
  </si>
  <si>
    <t>Percentage of Title Entries Followed by Deposit</t>
  </si>
  <si>
    <t>Music</t>
  </si>
  <si>
    <t>Drama</t>
  </si>
  <si>
    <t>Photos</t>
  </si>
  <si>
    <t>Books</t>
  </si>
  <si>
    <t>Note: In some cases I removed doubling where it seemed clearly that would be a mistake, for instance where it caused a notable variance in the data, and removing doubling brought things back to normal.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</si>
</sst>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9" sqref="B59"/>
    </sheetView>
  </sheetViews>
  <sheetFormatPr defaultRowHeight="14.5" x14ac:dyDescent="0.35"/>
  <cols>
    <col min="1" max="1" width="23.26953125" customWidth="1"/>
    <col min="29" max="29" width="11" bestFit="1" customWidth="1"/>
  </cols>
  <sheetData>
    <row r="1" spans="1:32" x14ac:dyDescent="0.35">
      <c r="A1" t="s">
        <v>1</v>
      </c>
      <c r="B1">
        <v>1878</v>
      </c>
      <c r="C1">
        <v>1879</v>
      </c>
      <c r="D1">
        <v>1880</v>
      </c>
      <c r="E1">
        <v>1881</v>
      </c>
      <c r="F1">
        <v>1882</v>
      </c>
      <c r="G1">
        <v>1883</v>
      </c>
      <c r="H1">
        <v>1884</v>
      </c>
      <c r="I1">
        <v>1885</v>
      </c>
      <c r="J1">
        <v>1886</v>
      </c>
      <c r="K1">
        <v>1887</v>
      </c>
      <c r="L1">
        <v>1888</v>
      </c>
      <c r="M1">
        <v>1889</v>
      </c>
      <c r="N1">
        <v>1890</v>
      </c>
      <c r="O1">
        <v>1891</v>
      </c>
      <c r="P1">
        <v>1892</v>
      </c>
      <c r="Q1">
        <v>1893</v>
      </c>
      <c r="R1">
        <v>1894</v>
      </c>
      <c r="S1">
        <v>1895</v>
      </c>
      <c r="T1">
        <v>1896</v>
      </c>
      <c r="U1">
        <v>1897</v>
      </c>
      <c r="V1">
        <v>1898</v>
      </c>
      <c r="W1">
        <v>1899</v>
      </c>
      <c r="X1">
        <v>1900</v>
      </c>
      <c r="Y1">
        <v>1901</v>
      </c>
      <c r="Z1">
        <v>1902</v>
      </c>
      <c r="AA1">
        <v>1903</v>
      </c>
      <c r="AB1">
        <v>1904</v>
      </c>
      <c r="AC1">
        <v>1905</v>
      </c>
      <c r="AD1">
        <v>1906</v>
      </c>
      <c r="AE1">
        <v>1907</v>
      </c>
      <c r="AF1">
        <v>1908</v>
      </c>
    </row>
    <row r="2" spans="1:32" x14ac:dyDescent="0.35">
      <c r="A2" t="s">
        <v>15</v>
      </c>
      <c r="B2">
        <v>5632</v>
      </c>
      <c r="C2">
        <v>6578</v>
      </c>
      <c r="D2">
        <v>7109</v>
      </c>
      <c r="E2">
        <v>7400</v>
      </c>
      <c r="F2">
        <v>7831</v>
      </c>
      <c r="G2">
        <v>8822</v>
      </c>
      <c r="H2">
        <v>9555</v>
      </c>
      <c r="I2">
        <v>9986</v>
      </c>
      <c r="J2">
        <v>11127</v>
      </c>
      <c r="K2">
        <v>13685</v>
      </c>
      <c r="L2">
        <v>14783</v>
      </c>
      <c r="M2">
        <v>15380</v>
      </c>
      <c r="N2">
        <v>16456</v>
      </c>
      <c r="O2">
        <v>17455</v>
      </c>
      <c r="P2">
        <v>17635</v>
      </c>
      <c r="Q2">
        <v>18498</v>
      </c>
      <c r="R2">
        <v>18652</v>
      </c>
      <c r="S2">
        <v>20311</v>
      </c>
      <c r="T2">
        <v>20825</v>
      </c>
      <c r="V2">
        <f>6887+8247+6196</f>
        <v>21330</v>
      </c>
      <c r="AA2">
        <v>11207</v>
      </c>
      <c r="AB2">
        <v>13543</v>
      </c>
      <c r="AC2">
        <v>13591</v>
      </c>
      <c r="AD2">
        <v>11871</v>
      </c>
      <c r="AE2">
        <v>5872</v>
      </c>
      <c r="AF2">
        <v>6117</v>
      </c>
    </row>
    <row r="3" spans="1:32" x14ac:dyDescent="0.35">
      <c r="A3" t="s">
        <v>17</v>
      </c>
      <c r="AA3">
        <v>3689</v>
      </c>
      <c r="AB3">
        <v>2368</v>
      </c>
      <c r="AC3">
        <v>3451</v>
      </c>
      <c r="AD3">
        <v>4615</v>
      </c>
      <c r="AE3">
        <v>19426</v>
      </c>
      <c r="AF3">
        <v>19716</v>
      </c>
    </row>
    <row r="4" spans="1:32" x14ac:dyDescent="0.35">
      <c r="A4" t="s">
        <v>18</v>
      </c>
      <c r="AA4">
        <v>6993</v>
      </c>
      <c r="AB4">
        <v>8840</v>
      </c>
      <c r="AC4">
        <v>8783</v>
      </c>
      <c r="AD4">
        <v>7700</v>
      </c>
    </row>
    <row r="5" spans="1:32" x14ac:dyDescent="0.35">
      <c r="A5" t="s">
        <v>16</v>
      </c>
      <c r="AD5">
        <v>663</v>
      </c>
      <c r="AE5">
        <v>616</v>
      </c>
      <c r="AF5">
        <v>1001</v>
      </c>
    </row>
    <row r="6" spans="1:32" x14ac:dyDescent="0.35">
      <c r="A6" t="s">
        <v>32</v>
      </c>
      <c r="Z6">
        <v>24272</v>
      </c>
      <c r="AA6">
        <f t="shared" ref="AA6:AF6" si="0">SUM(AA2:AA5)</f>
        <v>21889</v>
      </c>
      <c r="AB6">
        <f t="shared" si="0"/>
        <v>24751</v>
      </c>
      <c r="AC6">
        <f t="shared" si="0"/>
        <v>25825</v>
      </c>
      <c r="AD6">
        <f t="shared" si="0"/>
        <v>24849</v>
      </c>
      <c r="AE6">
        <f t="shared" si="0"/>
        <v>25914</v>
      </c>
      <c r="AF6">
        <f t="shared" si="0"/>
        <v>26834</v>
      </c>
    </row>
    <row r="7" spans="1:32" x14ac:dyDescent="0.35">
      <c r="A7" t="s">
        <v>33</v>
      </c>
      <c r="B7">
        <v>3424</v>
      </c>
      <c r="C7">
        <v>3608</v>
      </c>
      <c r="D7">
        <v>4370</v>
      </c>
      <c r="E7">
        <v>4339</v>
      </c>
      <c r="F7">
        <v>4614</v>
      </c>
      <c r="G7">
        <v>5489</v>
      </c>
      <c r="H7">
        <v>5570</v>
      </c>
      <c r="I7">
        <v>6061</v>
      </c>
      <c r="J7">
        <v>6090</v>
      </c>
      <c r="K7">
        <v>6708</v>
      </c>
      <c r="L7">
        <v>7086</v>
      </c>
      <c r="M7">
        <v>7646</v>
      </c>
      <c r="N7">
        <v>8164</v>
      </c>
      <c r="O7">
        <v>9477</v>
      </c>
      <c r="P7">
        <v>10327</v>
      </c>
      <c r="Q7">
        <v>11094</v>
      </c>
      <c r="R7">
        <v>12149</v>
      </c>
      <c r="S7">
        <v>12155</v>
      </c>
      <c r="T7">
        <v>12892</v>
      </c>
      <c r="V7">
        <v>15810</v>
      </c>
      <c r="Z7">
        <v>21071</v>
      </c>
      <c r="AA7">
        <v>21626</v>
      </c>
      <c r="AB7">
        <v>21928</v>
      </c>
      <c r="AC7">
        <v>22010</v>
      </c>
      <c r="AD7">
        <v>21874</v>
      </c>
      <c r="AE7">
        <v>21874</v>
      </c>
      <c r="AF7">
        <v>22161</v>
      </c>
    </row>
    <row r="8" spans="1:32" x14ac:dyDescent="0.35">
      <c r="A8" t="s">
        <v>34</v>
      </c>
      <c r="B8">
        <v>372</v>
      </c>
      <c r="C8">
        <v>414</v>
      </c>
      <c r="D8">
        <v>496</v>
      </c>
      <c r="E8">
        <v>415</v>
      </c>
      <c r="F8">
        <v>454</v>
      </c>
      <c r="G8">
        <v>498</v>
      </c>
      <c r="H8">
        <v>587</v>
      </c>
      <c r="I8">
        <v>625</v>
      </c>
      <c r="J8">
        <v>672</v>
      </c>
      <c r="K8">
        <v>536</v>
      </c>
      <c r="L8">
        <v>589</v>
      </c>
      <c r="M8">
        <v>620</v>
      </c>
      <c r="N8">
        <v>715</v>
      </c>
      <c r="O8">
        <v>746</v>
      </c>
      <c r="P8">
        <v>813</v>
      </c>
      <c r="Q8">
        <v>580</v>
      </c>
      <c r="R8">
        <v>465</v>
      </c>
      <c r="S8">
        <v>827</v>
      </c>
      <c r="T8">
        <v>907</v>
      </c>
      <c r="V8">
        <v>1125</v>
      </c>
      <c r="Z8">
        <v>1448</v>
      </c>
      <c r="AA8">
        <v>1065</v>
      </c>
      <c r="AB8">
        <v>1094</v>
      </c>
      <c r="AC8">
        <v>1339</v>
      </c>
      <c r="AD8">
        <v>1388</v>
      </c>
      <c r="AE8">
        <v>1686</v>
      </c>
      <c r="AF8">
        <v>2052</v>
      </c>
    </row>
    <row r="9" spans="1:32" x14ac:dyDescent="0.35">
      <c r="A9" t="s">
        <v>35</v>
      </c>
      <c r="B9">
        <v>3772</v>
      </c>
      <c r="C9">
        <v>4688</v>
      </c>
      <c r="D9">
        <v>5618</v>
      </c>
      <c r="E9">
        <v>5578</v>
      </c>
      <c r="F9">
        <v>6148</v>
      </c>
      <c r="G9">
        <v>6280</v>
      </c>
      <c r="H9">
        <v>6241</v>
      </c>
      <c r="I9">
        <v>6808</v>
      </c>
      <c r="J9">
        <v>7515</v>
      </c>
      <c r="K9">
        <v>7744</v>
      </c>
      <c r="L9">
        <v>8066</v>
      </c>
      <c r="M9">
        <v>8958</v>
      </c>
      <c r="N9">
        <v>9132</v>
      </c>
      <c r="O9">
        <v>11688</v>
      </c>
      <c r="P9">
        <v>14649</v>
      </c>
      <c r="Q9">
        <v>16273</v>
      </c>
      <c r="R9">
        <v>18460</v>
      </c>
      <c r="S9">
        <v>18563</v>
      </c>
      <c r="T9">
        <v>20951</v>
      </c>
      <c r="V9">
        <v>20030</v>
      </c>
      <c r="Z9">
        <v>19706</v>
      </c>
      <c r="AA9">
        <v>20342</v>
      </c>
      <c r="AB9">
        <v>21938</v>
      </c>
      <c r="AC9">
        <v>24366</v>
      </c>
      <c r="AD9" t="s">
        <v>19</v>
      </c>
      <c r="AE9">
        <v>29414</v>
      </c>
      <c r="AF9">
        <v>25468</v>
      </c>
    </row>
    <row r="10" spans="1:32" x14ac:dyDescent="0.35">
      <c r="A10" t="s">
        <v>27</v>
      </c>
      <c r="B10">
        <v>269</v>
      </c>
      <c r="C10">
        <v>280</v>
      </c>
      <c r="D10">
        <v>407</v>
      </c>
      <c r="E10">
        <v>622</v>
      </c>
      <c r="F10">
        <v>684</v>
      </c>
      <c r="G10">
        <v>786</v>
      </c>
      <c r="H10">
        <v>836</v>
      </c>
      <c r="I10">
        <v>963</v>
      </c>
      <c r="J10">
        <v>1389</v>
      </c>
      <c r="K10">
        <v>1850</v>
      </c>
      <c r="L10">
        <v>2064</v>
      </c>
      <c r="M10">
        <v>2242</v>
      </c>
      <c r="N10">
        <v>2387</v>
      </c>
      <c r="O10">
        <v>2874</v>
      </c>
      <c r="P10">
        <v>3361</v>
      </c>
      <c r="Q10">
        <v>4920</v>
      </c>
      <c r="R10">
        <v>5110</v>
      </c>
      <c r="S10">
        <v>4572</v>
      </c>
      <c r="T10">
        <v>6123</v>
      </c>
      <c r="V10">
        <v>8675</v>
      </c>
      <c r="Z10">
        <v>13923</v>
      </c>
      <c r="AA10">
        <v>14333</v>
      </c>
      <c r="AB10">
        <v>13747</v>
      </c>
      <c r="AC10">
        <v>14781</v>
      </c>
      <c r="AD10">
        <v>15415</v>
      </c>
      <c r="AE10">
        <v>17002</v>
      </c>
      <c r="AF10">
        <v>15611</v>
      </c>
    </row>
    <row r="11" spans="1:32" x14ac:dyDescent="0.35">
      <c r="A11" t="s">
        <v>6</v>
      </c>
      <c r="B11">
        <v>1053</v>
      </c>
      <c r="C11">
        <v>1262</v>
      </c>
      <c r="D11">
        <v>1481</v>
      </c>
      <c r="E11">
        <v>1583</v>
      </c>
      <c r="F11">
        <v>1760</v>
      </c>
      <c r="G11">
        <v>1790</v>
      </c>
      <c r="H11">
        <v>1868</v>
      </c>
      <c r="I11">
        <v>1396</v>
      </c>
      <c r="J11">
        <v>1953</v>
      </c>
      <c r="K11">
        <v>1848</v>
      </c>
      <c r="L11">
        <v>1988</v>
      </c>
      <c r="M11">
        <v>2138</v>
      </c>
      <c r="N11">
        <v>1940</v>
      </c>
      <c r="O11">
        <v>2650</v>
      </c>
      <c r="P11">
        <v>1620</v>
      </c>
      <c r="Q11">
        <v>1521</v>
      </c>
      <c r="R11">
        <v>1894</v>
      </c>
      <c r="S11">
        <v>1856</v>
      </c>
      <c r="T11">
        <v>1604</v>
      </c>
      <c r="V11">
        <v>5024</v>
      </c>
    </row>
    <row r="12" spans="1:32" x14ac:dyDescent="0.35">
      <c r="A12" t="s">
        <v>4</v>
      </c>
      <c r="O12">
        <v>396</v>
      </c>
      <c r="P12">
        <v>727</v>
      </c>
      <c r="Q12">
        <v>918</v>
      </c>
      <c r="R12">
        <v>1012</v>
      </c>
      <c r="S12">
        <v>754</v>
      </c>
      <c r="T12">
        <v>763</v>
      </c>
    </row>
    <row r="13" spans="1:32" x14ac:dyDescent="0.35">
      <c r="A13" t="s">
        <v>5</v>
      </c>
      <c r="P13">
        <v>2131</v>
      </c>
      <c r="Q13">
        <v>1810</v>
      </c>
      <c r="R13">
        <v>1520</v>
      </c>
      <c r="S13">
        <v>93</v>
      </c>
      <c r="T13">
        <v>136</v>
      </c>
      <c r="V13">
        <v>1297</v>
      </c>
    </row>
    <row r="14" spans="1:32" x14ac:dyDescent="0.35">
      <c r="A14" t="s">
        <v>28</v>
      </c>
      <c r="Z14">
        <v>2010</v>
      </c>
      <c r="AA14">
        <v>2206</v>
      </c>
      <c r="AB14">
        <v>2223</v>
      </c>
      <c r="AC14">
        <v>2839</v>
      </c>
      <c r="AD14">
        <v>2506</v>
      </c>
      <c r="AE14">
        <v>2868</v>
      </c>
      <c r="AF14">
        <v>2627</v>
      </c>
    </row>
    <row r="15" spans="1:32" x14ac:dyDescent="0.35">
      <c r="A15" t="s">
        <v>7</v>
      </c>
      <c r="B15">
        <v>1081</v>
      </c>
      <c r="C15">
        <v>1094</v>
      </c>
      <c r="D15">
        <v>1051</v>
      </c>
      <c r="E15">
        <v>867</v>
      </c>
      <c r="F15">
        <v>848</v>
      </c>
      <c r="G15">
        <v>971</v>
      </c>
      <c r="H15">
        <v>1622</v>
      </c>
      <c r="I15">
        <v>1897</v>
      </c>
      <c r="J15">
        <v>1702</v>
      </c>
      <c r="K15">
        <v>1322</v>
      </c>
      <c r="L15">
        <v>1684</v>
      </c>
      <c r="M15">
        <v>1969</v>
      </c>
      <c r="N15">
        <v>2113</v>
      </c>
      <c r="O15">
        <v>1912</v>
      </c>
      <c r="P15">
        <v>2230</v>
      </c>
      <c r="Q15">
        <v>1814</v>
      </c>
      <c r="R15">
        <v>1922</v>
      </c>
      <c r="S15">
        <v>1432</v>
      </c>
      <c r="T15">
        <v>1198</v>
      </c>
      <c r="V15">
        <v>1937</v>
      </c>
      <c r="Z15">
        <v>1708</v>
      </c>
      <c r="AA15">
        <v>1654</v>
      </c>
      <c r="AB15">
        <v>1630</v>
      </c>
      <c r="AC15">
        <v>1920</v>
      </c>
      <c r="AD15">
        <v>1457</v>
      </c>
      <c r="AE15">
        <v>1823</v>
      </c>
      <c r="AF15">
        <v>1999</v>
      </c>
    </row>
    <row r="16" spans="1:32" x14ac:dyDescent="0.35">
      <c r="A16" t="s">
        <v>8</v>
      </c>
      <c r="Q16">
        <v>165</v>
      </c>
      <c r="R16">
        <v>189</v>
      </c>
      <c r="S16">
        <v>816</v>
      </c>
      <c r="T16">
        <v>1070</v>
      </c>
    </row>
    <row r="17" spans="1:32" x14ac:dyDescent="0.35">
      <c r="A17" t="s">
        <v>10</v>
      </c>
      <c r="B17">
        <v>51</v>
      </c>
      <c r="C17">
        <v>50</v>
      </c>
      <c r="D17">
        <v>43</v>
      </c>
      <c r="E17">
        <v>39</v>
      </c>
      <c r="F17">
        <v>27</v>
      </c>
      <c r="G17">
        <v>132</v>
      </c>
      <c r="H17">
        <v>42</v>
      </c>
      <c r="I17">
        <v>80</v>
      </c>
      <c r="J17">
        <v>320</v>
      </c>
      <c r="K17">
        <v>598</v>
      </c>
      <c r="L17">
        <v>684</v>
      </c>
      <c r="M17">
        <v>742</v>
      </c>
      <c r="N17">
        <v>821</v>
      </c>
      <c r="O17">
        <v>217</v>
      </c>
      <c r="P17">
        <v>305</v>
      </c>
      <c r="Q17">
        <v>701</v>
      </c>
      <c r="R17">
        <v>821</v>
      </c>
      <c r="S17">
        <v>1880</v>
      </c>
      <c r="T17">
        <v>2388</v>
      </c>
    </row>
    <row r="18" spans="1:32" x14ac:dyDescent="0.35">
      <c r="A18" t="s">
        <v>11</v>
      </c>
      <c r="S18">
        <v>826</v>
      </c>
      <c r="T18">
        <v>553</v>
      </c>
    </row>
    <row r="19" spans="1:32" x14ac:dyDescent="0.35">
      <c r="A19" t="s">
        <v>30</v>
      </c>
      <c r="Z19">
        <v>5909</v>
      </c>
      <c r="AA19">
        <v>5361</v>
      </c>
      <c r="AB19">
        <v>6902</v>
      </c>
      <c r="AC19">
        <v>11968</v>
      </c>
      <c r="AD19">
        <v>9168</v>
      </c>
      <c r="AE19">
        <v>11562</v>
      </c>
      <c r="AF19">
        <v>9801</v>
      </c>
    </row>
    <row r="20" spans="1:32" x14ac:dyDescent="0.35">
      <c r="A20" t="s">
        <v>9</v>
      </c>
      <c r="B20">
        <v>144</v>
      </c>
      <c r="C20">
        <v>149</v>
      </c>
      <c r="D20">
        <v>103</v>
      </c>
      <c r="E20">
        <v>232</v>
      </c>
      <c r="F20">
        <v>559</v>
      </c>
      <c r="G20">
        <v>506</v>
      </c>
      <c r="H20">
        <v>427</v>
      </c>
      <c r="I20">
        <v>486</v>
      </c>
      <c r="J20">
        <v>315</v>
      </c>
      <c r="K20">
        <v>442</v>
      </c>
      <c r="L20">
        <v>842</v>
      </c>
      <c r="M20">
        <v>938</v>
      </c>
      <c r="N20">
        <v>715</v>
      </c>
      <c r="O20">
        <v>1055</v>
      </c>
      <c r="P20">
        <v>701</v>
      </c>
      <c r="Q20">
        <v>460</v>
      </c>
      <c r="R20">
        <v>312</v>
      </c>
      <c r="S20">
        <v>1669</v>
      </c>
      <c r="T20">
        <v>1558</v>
      </c>
    </row>
    <row r="21" spans="1:32" x14ac:dyDescent="0.35">
      <c r="A21" t="s">
        <v>2</v>
      </c>
      <c r="H21">
        <v>136</v>
      </c>
      <c r="I21">
        <v>94</v>
      </c>
      <c r="J21">
        <v>143</v>
      </c>
      <c r="K21">
        <v>252</v>
      </c>
      <c r="L21">
        <v>341</v>
      </c>
      <c r="M21">
        <v>267</v>
      </c>
      <c r="N21">
        <v>281</v>
      </c>
      <c r="O21">
        <v>323</v>
      </c>
      <c r="P21">
        <v>140</v>
      </c>
      <c r="Q21">
        <v>202</v>
      </c>
      <c r="R21">
        <v>256</v>
      </c>
      <c r="S21">
        <v>1592</v>
      </c>
      <c r="T21">
        <v>1105</v>
      </c>
    </row>
    <row r="22" spans="1:32" x14ac:dyDescent="0.35">
      <c r="A22" t="s">
        <v>3</v>
      </c>
      <c r="H22">
        <v>9</v>
      </c>
      <c r="I22">
        <v>15</v>
      </c>
      <c r="J22">
        <v>14</v>
      </c>
      <c r="K22">
        <v>98</v>
      </c>
      <c r="L22">
        <v>98</v>
      </c>
      <c r="M22">
        <v>85</v>
      </c>
      <c r="N22">
        <v>70</v>
      </c>
      <c r="O22">
        <v>115</v>
      </c>
      <c r="P22">
        <v>95</v>
      </c>
      <c r="S22">
        <v>179</v>
      </c>
      <c r="T22">
        <v>324</v>
      </c>
    </row>
    <row r="23" spans="1:32" x14ac:dyDescent="0.35">
      <c r="A23" t="s">
        <v>12</v>
      </c>
      <c r="S23">
        <v>47</v>
      </c>
      <c r="T23">
        <v>73</v>
      </c>
    </row>
    <row r="24" spans="1:32" x14ac:dyDescent="0.35">
      <c r="A24" t="s">
        <v>29</v>
      </c>
      <c r="V24">
        <v>1454</v>
      </c>
      <c r="Z24">
        <v>2841</v>
      </c>
      <c r="AA24">
        <v>3575</v>
      </c>
      <c r="AB24">
        <v>4102</v>
      </c>
      <c r="AC24">
        <v>3402</v>
      </c>
      <c r="AD24">
        <v>3729</v>
      </c>
      <c r="AE24">
        <v>3811</v>
      </c>
      <c r="AF24">
        <v>3852</v>
      </c>
    </row>
    <row r="25" spans="1:32" x14ac:dyDescent="0.35">
      <c r="A25" t="s">
        <v>13</v>
      </c>
      <c r="V25">
        <v>192</v>
      </c>
    </row>
    <row r="26" spans="1:32" x14ac:dyDescent="0.35">
      <c r="A26" t="s">
        <v>0</v>
      </c>
      <c r="B26">
        <f t="shared" ref="B26:U26" si="1">SUM(B2:B25)</f>
        <v>15798</v>
      </c>
      <c r="C26">
        <f t="shared" si="1"/>
        <v>18123</v>
      </c>
      <c r="D26">
        <f t="shared" si="1"/>
        <v>20678</v>
      </c>
      <c r="E26">
        <f t="shared" si="1"/>
        <v>21075</v>
      </c>
      <c r="F26">
        <f t="shared" si="1"/>
        <v>22925</v>
      </c>
      <c r="G26">
        <f t="shared" si="1"/>
        <v>25274</v>
      </c>
      <c r="H26">
        <f t="shared" si="1"/>
        <v>26893</v>
      </c>
      <c r="I26">
        <f t="shared" si="1"/>
        <v>28411</v>
      </c>
      <c r="J26">
        <f t="shared" si="1"/>
        <v>31240</v>
      </c>
      <c r="K26">
        <f t="shared" si="1"/>
        <v>35083</v>
      </c>
      <c r="L26">
        <f t="shared" si="1"/>
        <v>38225</v>
      </c>
      <c r="M26">
        <f t="shared" si="1"/>
        <v>40985</v>
      </c>
      <c r="N26">
        <f t="shared" si="1"/>
        <v>42794</v>
      </c>
      <c r="O26">
        <f t="shared" si="1"/>
        <v>48908</v>
      </c>
      <c r="P26">
        <f t="shared" si="1"/>
        <v>54734</v>
      </c>
      <c r="Q26">
        <f t="shared" si="1"/>
        <v>58956</v>
      </c>
      <c r="R26">
        <f t="shared" si="1"/>
        <v>62762</v>
      </c>
      <c r="S26">
        <f t="shared" si="1"/>
        <v>67572</v>
      </c>
      <c r="T26">
        <f t="shared" si="1"/>
        <v>72470</v>
      </c>
      <c r="U26">
        <f t="shared" si="1"/>
        <v>0</v>
      </c>
      <c r="V26">
        <f>SUM(V2:V25)</f>
        <v>76874</v>
      </c>
      <c r="AA26">
        <f t="shared" ref="AA26:AF26" si="2">SUM(AA2:AA25)</f>
        <v>113940</v>
      </c>
      <c r="AB26">
        <f t="shared" si="2"/>
        <v>123066</v>
      </c>
      <c r="AC26">
        <f t="shared" si="2"/>
        <v>134275</v>
      </c>
      <c r="AD26">
        <f t="shared" si="2"/>
        <v>105235</v>
      </c>
      <c r="AE26">
        <f t="shared" si="2"/>
        <v>141868</v>
      </c>
      <c r="AF26">
        <f t="shared" si="2"/>
        <v>137239</v>
      </c>
    </row>
    <row r="27" spans="1:32" x14ac:dyDescent="0.35">
      <c r="A27" t="s">
        <v>14</v>
      </c>
      <c r="V27">
        <v>75545</v>
      </c>
      <c r="W27">
        <v>80698</v>
      </c>
      <c r="X27">
        <v>94798</v>
      </c>
      <c r="Y27">
        <v>92351</v>
      </c>
      <c r="Z27">
        <f>SUM(Z6:Z24)</f>
        <v>92888</v>
      </c>
    </row>
    <row r="28" spans="1:32" x14ac:dyDescent="0.35">
      <c r="A28" t="s">
        <v>20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23</v>
      </c>
      <c r="K28" t="s">
        <v>23</v>
      </c>
      <c r="L28" t="s">
        <v>23</v>
      </c>
      <c r="M28" t="s">
        <v>23</v>
      </c>
      <c r="N28" t="s">
        <v>23</v>
      </c>
      <c r="O28" t="s">
        <v>23</v>
      </c>
      <c r="P28" t="s">
        <v>23</v>
      </c>
      <c r="Q28" t="s">
        <v>23</v>
      </c>
      <c r="R28" t="s">
        <v>23</v>
      </c>
      <c r="S28" t="s">
        <v>23</v>
      </c>
      <c r="T28" t="s">
        <v>23</v>
      </c>
      <c r="U28" t="s">
        <v>23</v>
      </c>
      <c r="V28" t="s">
        <v>23</v>
      </c>
      <c r="W28" t="s">
        <v>23</v>
      </c>
      <c r="X28" t="s">
        <v>23</v>
      </c>
      <c r="Y28" t="s">
        <v>23</v>
      </c>
      <c r="Z28" t="s">
        <v>23</v>
      </c>
      <c r="AA28" t="s">
        <v>21</v>
      </c>
      <c r="AB28" t="s">
        <v>21</v>
      </c>
      <c r="AC28" t="s">
        <v>21</v>
      </c>
      <c r="AD28" t="s">
        <v>21</v>
      </c>
      <c r="AE28" t="s">
        <v>21</v>
      </c>
      <c r="AF28" t="s">
        <v>21</v>
      </c>
    </row>
    <row r="29" spans="1:32" x14ac:dyDescent="0.35">
      <c r="A29" t="s">
        <v>24</v>
      </c>
      <c r="V29" t="s">
        <v>31</v>
      </c>
      <c r="Z29" t="s">
        <v>31</v>
      </c>
      <c r="AC29" t="s">
        <v>26</v>
      </c>
      <c r="AE2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9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F59" sqref="F59"/>
    </sheetView>
  </sheetViews>
  <sheetFormatPr defaultRowHeight="14.5" x14ac:dyDescent="0.35"/>
  <cols>
    <col min="1" max="1" width="23.26953125" customWidth="1"/>
    <col min="37" max="37" width="11" bestFit="1" customWidth="1"/>
  </cols>
  <sheetData>
    <row r="1" spans="1:40" x14ac:dyDescent="0.35">
      <c r="A1" t="s">
        <v>1</v>
      </c>
      <c r="B1">
        <v>1870</v>
      </c>
      <c r="C1">
        <v>1871</v>
      </c>
      <c r="D1">
        <v>1872</v>
      </c>
      <c r="E1">
        <v>1873</v>
      </c>
      <c r="F1">
        <v>1874</v>
      </c>
      <c r="G1">
        <v>1875</v>
      </c>
      <c r="H1">
        <v>1876</v>
      </c>
      <c r="I1">
        <v>1877</v>
      </c>
      <c r="J1">
        <v>1878</v>
      </c>
      <c r="K1">
        <v>1879</v>
      </c>
      <c r="L1">
        <v>1880</v>
      </c>
      <c r="M1">
        <v>1881</v>
      </c>
      <c r="N1">
        <v>1882</v>
      </c>
      <c r="O1">
        <v>1883</v>
      </c>
      <c r="P1">
        <v>1884</v>
      </c>
      <c r="Q1">
        <v>1885</v>
      </c>
      <c r="R1">
        <v>1886</v>
      </c>
      <c r="S1">
        <v>1887</v>
      </c>
      <c r="T1">
        <v>1888</v>
      </c>
      <c r="U1">
        <v>1889</v>
      </c>
      <c r="V1">
        <v>1890</v>
      </c>
      <c r="W1">
        <v>1891</v>
      </c>
      <c r="X1">
        <v>1892</v>
      </c>
      <c r="Y1">
        <v>1893</v>
      </c>
      <c r="Z1">
        <v>1894</v>
      </c>
      <c r="AA1">
        <v>1895</v>
      </c>
      <c r="AB1">
        <v>1896</v>
      </c>
      <c r="AC1">
        <v>1897</v>
      </c>
      <c r="AD1">
        <v>1898</v>
      </c>
      <c r="AE1">
        <v>1899</v>
      </c>
      <c r="AF1">
        <v>1900</v>
      </c>
      <c r="AG1">
        <v>1901</v>
      </c>
      <c r="AH1">
        <v>1902</v>
      </c>
      <c r="AI1">
        <v>1903</v>
      </c>
      <c r="AJ1">
        <v>1904</v>
      </c>
      <c r="AK1">
        <v>1905</v>
      </c>
      <c r="AL1">
        <v>1906</v>
      </c>
      <c r="AM1">
        <v>1907</v>
      </c>
      <c r="AN1">
        <v>1908</v>
      </c>
    </row>
    <row r="2" spans="1:40" x14ac:dyDescent="0.35">
      <c r="A2" t="s">
        <v>15</v>
      </c>
      <c r="B2">
        <v>2734</v>
      </c>
      <c r="C2">
        <v>5599</v>
      </c>
      <c r="D2">
        <v>6350</v>
      </c>
      <c r="E2">
        <v>6294</v>
      </c>
      <c r="F2">
        <v>6840</v>
      </c>
      <c r="G2">
        <v>7388</v>
      </c>
      <c r="H2">
        <v>8020</v>
      </c>
      <c r="I2">
        <v>9469</v>
      </c>
      <c r="J2">
        <v>8690</v>
      </c>
      <c r="K2">
        <v>10529</v>
      </c>
      <c r="L2">
        <v>12356</v>
      </c>
      <c r="M2">
        <v>11371</v>
      </c>
      <c r="N2">
        <v>12297</v>
      </c>
      <c r="O2">
        <v>14584</v>
      </c>
      <c r="P2">
        <v>15145</v>
      </c>
      <c r="Q2">
        <v>14440</v>
      </c>
      <c r="R2">
        <v>17878</v>
      </c>
      <c r="S2">
        <v>19159</v>
      </c>
      <c r="T2">
        <v>20258</v>
      </c>
      <c r="U2">
        <v>21160</v>
      </c>
      <c r="V2">
        <v>23346</v>
      </c>
      <c r="W2">
        <v>21186</v>
      </c>
      <c r="X2">
        <v>24284</v>
      </c>
      <c r="Y2">
        <v>27260</v>
      </c>
      <c r="Z2">
        <v>14437</v>
      </c>
      <c r="AA2">
        <v>15121</v>
      </c>
      <c r="AB2">
        <v>15628</v>
      </c>
      <c r="AD2">
        <v>5575</v>
      </c>
      <c r="AE2">
        <v>5834</v>
      </c>
      <c r="AF2">
        <v>6550</v>
      </c>
      <c r="AG2">
        <v>7746</v>
      </c>
      <c r="AI2">
        <v>11207</v>
      </c>
      <c r="AJ2">
        <v>13543</v>
      </c>
      <c r="AK2">
        <v>13591</v>
      </c>
      <c r="AL2">
        <v>11871</v>
      </c>
      <c r="AM2">
        <v>5872</v>
      </c>
      <c r="AN2">
        <v>6117</v>
      </c>
    </row>
    <row r="3" spans="1:40" x14ac:dyDescent="0.35">
      <c r="A3" t="s">
        <v>17</v>
      </c>
      <c r="AD3">
        <v>4698</v>
      </c>
      <c r="AE3">
        <v>4196</v>
      </c>
      <c r="AF3">
        <v>5073</v>
      </c>
      <c r="AG3">
        <v>5770</v>
      </c>
      <c r="AI3">
        <v>3689</v>
      </c>
      <c r="AJ3">
        <v>2368</v>
      </c>
      <c r="AK3">
        <v>3451</v>
      </c>
      <c r="AL3">
        <v>4615</v>
      </c>
      <c r="AM3">
        <v>19426</v>
      </c>
      <c r="AN3">
        <v>19716</v>
      </c>
    </row>
    <row r="4" spans="1:40" x14ac:dyDescent="0.35">
      <c r="A4" t="s">
        <v>18</v>
      </c>
      <c r="AD4">
        <v>3262</v>
      </c>
      <c r="AE4">
        <v>5185</v>
      </c>
      <c r="AF4">
        <v>8851</v>
      </c>
      <c r="AG4">
        <v>9010</v>
      </c>
      <c r="AI4">
        <v>6993</v>
      </c>
      <c r="AJ4">
        <v>8840</v>
      </c>
      <c r="AK4">
        <v>8783</v>
      </c>
      <c r="AL4">
        <v>7700</v>
      </c>
    </row>
    <row r="5" spans="1:40" x14ac:dyDescent="0.35">
      <c r="A5" t="s">
        <v>16</v>
      </c>
      <c r="AL5">
        <v>663</v>
      </c>
      <c r="AM5">
        <v>616</v>
      </c>
      <c r="AN5">
        <v>1001</v>
      </c>
    </row>
    <row r="6" spans="1:40" x14ac:dyDescent="0.35">
      <c r="A6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C6">
        <f>SUM(AC2:AC5)</f>
        <v>0</v>
      </c>
      <c r="AD6">
        <f>SUM(AD2:AD5)</f>
        <v>13535</v>
      </c>
      <c r="AE6">
        <f>SUM(AE2:AE5)</f>
        <v>15215</v>
      </c>
      <c r="AF6">
        <f>SUM(AF2:AF5)</f>
        <v>20474</v>
      </c>
      <c r="AG6">
        <f>SUM(AG2:AG5)</f>
        <v>22526</v>
      </c>
      <c r="AH6">
        <v>24272</v>
      </c>
      <c r="AI6">
        <f t="shared" ref="AI6:AN6" si="0">SUM(AI2:AI5)</f>
        <v>21889</v>
      </c>
      <c r="AJ6">
        <f t="shared" si="0"/>
        <v>24751</v>
      </c>
      <c r="AK6">
        <f t="shared" si="0"/>
        <v>25825</v>
      </c>
      <c r="AL6">
        <f t="shared" si="0"/>
        <v>24849</v>
      </c>
      <c r="AM6">
        <f t="shared" si="0"/>
        <v>25914</v>
      </c>
      <c r="AN6">
        <f t="shared" si="0"/>
        <v>26834</v>
      </c>
    </row>
    <row r="7" spans="1:40" x14ac:dyDescent="0.35">
      <c r="A7" t="s">
        <v>33</v>
      </c>
      <c r="B7">
        <v>3140</v>
      </c>
      <c r="C7">
        <v>3401</v>
      </c>
      <c r="D7">
        <v>5456</v>
      </c>
      <c r="E7">
        <v>5086</v>
      </c>
      <c r="F7">
        <v>6436</v>
      </c>
      <c r="G7">
        <v>6975</v>
      </c>
      <c r="H7">
        <v>7027</v>
      </c>
      <c r="I7">
        <v>7036</v>
      </c>
      <c r="J7">
        <v>7342</v>
      </c>
      <c r="K7">
        <v>7501</v>
      </c>
      <c r="L7">
        <v>8783</v>
      </c>
      <c r="M7">
        <v>8781</v>
      </c>
      <c r="N7">
        <v>9702</v>
      </c>
      <c r="O7">
        <v>11452</v>
      </c>
      <c r="P7">
        <v>12118</v>
      </c>
      <c r="Q7">
        <v>12940</v>
      </c>
      <c r="R7">
        <v>11142</v>
      </c>
      <c r="S7">
        <v>12108</v>
      </c>
      <c r="T7">
        <v>12194</v>
      </c>
      <c r="U7">
        <v>13260</v>
      </c>
      <c r="V7">
        <v>12490</v>
      </c>
      <c r="W7">
        <v>8520</v>
      </c>
      <c r="X7">
        <v>9360</v>
      </c>
      <c r="Y7">
        <v>20172</v>
      </c>
      <c r="Z7">
        <v>10385</v>
      </c>
      <c r="AA7">
        <v>10492</v>
      </c>
      <c r="AB7">
        <v>12806</v>
      </c>
      <c r="AD7">
        <v>13726</v>
      </c>
      <c r="AE7">
        <v>9777</v>
      </c>
      <c r="AF7">
        <v>14147</v>
      </c>
      <c r="AG7">
        <v>17702</v>
      </c>
      <c r="AH7">
        <v>21071</v>
      </c>
      <c r="AI7">
        <v>21626</v>
      </c>
      <c r="AJ7">
        <v>21928</v>
      </c>
      <c r="AK7">
        <v>22010</v>
      </c>
      <c r="AL7">
        <v>21874</v>
      </c>
      <c r="AM7">
        <v>21874</v>
      </c>
      <c r="AN7">
        <v>22161</v>
      </c>
    </row>
    <row r="8" spans="1:40" x14ac:dyDescent="0.35">
      <c r="A8" t="s">
        <v>35</v>
      </c>
      <c r="B8">
        <v>2891</v>
      </c>
      <c r="C8">
        <v>5085</v>
      </c>
      <c r="D8">
        <v>4614</v>
      </c>
      <c r="E8">
        <v>5007</v>
      </c>
      <c r="F8">
        <v>7722</v>
      </c>
      <c r="G8">
        <v>5506</v>
      </c>
      <c r="H8">
        <v>5767</v>
      </c>
      <c r="I8">
        <v>5710</v>
      </c>
      <c r="J8">
        <v>6932</v>
      </c>
      <c r="K8">
        <v>8016</v>
      </c>
      <c r="L8">
        <v>10528</v>
      </c>
      <c r="M8">
        <v>9433</v>
      </c>
      <c r="N8">
        <v>11303</v>
      </c>
      <c r="O8">
        <v>11101</v>
      </c>
      <c r="P8">
        <v>11247</v>
      </c>
      <c r="Q8">
        <v>12885</v>
      </c>
      <c r="R8">
        <v>12116</v>
      </c>
      <c r="S8">
        <v>13308</v>
      </c>
      <c r="T8">
        <v>14391</v>
      </c>
      <c r="U8">
        <v>15694</v>
      </c>
      <c r="V8">
        <v>16201</v>
      </c>
      <c r="W8">
        <v>10280</v>
      </c>
      <c r="X8">
        <v>12140</v>
      </c>
      <c r="Y8">
        <v>29604</v>
      </c>
      <c r="Z8">
        <v>15038</v>
      </c>
      <c r="AA8">
        <v>15271</v>
      </c>
      <c r="AB8">
        <v>17109</v>
      </c>
      <c r="AD8">
        <v>17217</v>
      </c>
      <c r="AE8">
        <v>19976</v>
      </c>
      <c r="AF8">
        <v>16505</v>
      </c>
      <c r="AG8">
        <v>16709</v>
      </c>
      <c r="AH8">
        <v>19706</v>
      </c>
      <c r="AI8">
        <v>20342</v>
      </c>
      <c r="AJ8">
        <v>21938</v>
      </c>
      <c r="AK8">
        <v>24366</v>
      </c>
      <c r="AL8">
        <v>24801</v>
      </c>
      <c r="AM8">
        <v>29414</v>
      </c>
      <c r="AN8">
        <v>25468</v>
      </c>
    </row>
    <row r="9" spans="1:40" x14ac:dyDescent="0.35">
      <c r="A9" t="s">
        <v>34</v>
      </c>
      <c r="C9">
        <v>70</v>
      </c>
      <c r="D9">
        <v>36</v>
      </c>
      <c r="E9">
        <v>89</v>
      </c>
      <c r="F9">
        <v>140</v>
      </c>
      <c r="G9">
        <v>321</v>
      </c>
      <c r="H9">
        <v>262</v>
      </c>
      <c r="I9">
        <v>153</v>
      </c>
      <c r="J9">
        <v>118</v>
      </c>
      <c r="K9">
        <v>162</v>
      </c>
      <c r="L9">
        <v>146</v>
      </c>
      <c r="M9">
        <v>148</v>
      </c>
      <c r="N9">
        <v>175</v>
      </c>
      <c r="O9">
        <v>229</v>
      </c>
      <c r="P9">
        <v>196</v>
      </c>
      <c r="Q9">
        <v>310</v>
      </c>
      <c r="R9">
        <v>305</v>
      </c>
      <c r="S9">
        <v>338</v>
      </c>
      <c r="T9">
        <v>363</v>
      </c>
      <c r="U9">
        <v>349</v>
      </c>
      <c r="V9">
        <v>283</v>
      </c>
      <c r="W9">
        <v>232</v>
      </c>
      <c r="X9">
        <v>280</v>
      </c>
      <c r="Y9">
        <v>520</v>
      </c>
      <c r="Z9">
        <v>221</v>
      </c>
      <c r="AA9">
        <v>330</v>
      </c>
      <c r="AB9">
        <v>289</v>
      </c>
      <c r="AD9">
        <v>391</v>
      </c>
      <c r="AE9">
        <v>507</v>
      </c>
      <c r="AF9">
        <v>561</v>
      </c>
      <c r="AG9">
        <v>634</v>
      </c>
      <c r="AH9">
        <v>1448</v>
      </c>
      <c r="AI9">
        <v>1065</v>
      </c>
      <c r="AJ9">
        <v>1094</v>
      </c>
      <c r="AK9">
        <v>1339</v>
      </c>
      <c r="AL9">
        <v>1388</v>
      </c>
      <c r="AM9">
        <v>1686</v>
      </c>
      <c r="AN9">
        <v>2052</v>
      </c>
    </row>
    <row r="10" spans="1:40" x14ac:dyDescent="0.35">
      <c r="A10" t="s">
        <v>27</v>
      </c>
      <c r="C10">
        <v>769</v>
      </c>
      <c r="D10">
        <v>531</v>
      </c>
      <c r="E10">
        <v>991</v>
      </c>
      <c r="F10">
        <v>1358</v>
      </c>
      <c r="G10">
        <v>1052</v>
      </c>
      <c r="H10">
        <v>1351</v>
      </c>
      <c r="I10">
        <v>1688</v>
      </c>
      <c r="J10">
        <v>487</v>
      </c>
      <c r="K10">
        <v>508</v>
      </c>
      <c r="L10">
        <v>524</v>
      </c>
      <c r="M10">
        <v>1081</v>
      </c>
      <c r="N10">
        <v>1008</v>
      </c>
      <c r="O10">
        <v>1497</v>
      </c>
      <c r="P10">
        <v>1509</v>
      </c>
      <c r="Q10">
        <v>1863</v>
      </c>
      <c r="R10">
        <v>2642</v>
      </c>
      <c r="S10">
        <v>3073</v>
      </c>
      <c r="T10">
        <v>4080</v>
      </c>
      <c r="U10">
        <v>5060</v>
      </c>
      <c r="V10">
        <v>5380</v>
      </c>
      <c r="W10">
        <v>5018</v>
      </c>
      <c r="X10">
        <v>6385</v>
      </c>
      <c r="Y10">
        <v>9514</v>
      </c>
      <c r="Z10">
        <v>5311</v>
      </c>
      <c r="AA10">
        <v>5487</v>
      </c>
      <c r="AB10">
        <v>5447</v>
      </c>
      <c r="AD10">
        <v>5777</v>
      </c>
      <c r="AE10">
        <v>7695</v>
      </c>
      <c r="AF10">
        <v>12115</v>
      </c>
      <c r="AG10">
        <v>13064</v>
      </c>
      <c r="AH10">
        <v>13923</v>
      </c>
      <c r="AI10">
        <v>14333</v>
      </c>
      <c r="AJ10">
        <v>13747</v>
      </c>
      <c r="AK10">
        <v>14781</v>
      </c>
      <c r="AL10">
        <v>15415</v>
      </c>
      <c r="AM10">
        <v>17002</v>
      </c>
      <c r="AN10">
        <v>15611</v>
      </c>
    </row>
    <row r="11" spans="1:40" x14ac:dyDescent="0.35">
      <c r="A11" t="s">
        <v>6</v>
      </c>
      <c r="B11">
        <v>1175</v>
      </c>
      <c r="C11">
        <v>4571</v>
      </c>
      <c r="D11">
        <v>4712</v>
      </c>
      <c r="E11">
        <v>954</v>
      </c>
      <c r="F11">
        <v>922</v>
      </c>
      <c r="G11">
        <v>1283</v>
      </c>
      <c r="H11">
        <v>1483</v>
      </c>
      <c r="I11">
        <v>1891</v>
      </c>
      <c r="J11">
        <v>2002</v>
      </c>
      <c r="K11">
        <v>2212</v>
      </c>
      <c r="L11">
        <v>2527</v>
      </c>
      <c r="M11">
        <v>2040</v>
      </c>
      <c r="N11">
        <v>2724</v>
      </c>
      <c r="O11">
        <v>2781</v>
      </c>
      <c r="P11">
        <v>2726</v>
      </c>
      <c r="Q11">
        <v>2643</v>
      </c>
      <c r="R11">
        <v>3130</v>
      </c>
      <c r="S11">
        <v>3393</v>
      </c>
      <c r="T11">
        <v>3840</v>
      </c>
      <c r="U11">
        <v>4240</v>
      </c>
      <c r="V11">
        <v>4649</v>
      </c>
      <c r="W11">
        <v>3428</v>
      </c>
      <c r="X11">
        <v>1410</v>
      </c>
      <c r="Y11">
        <v>1770</v>
      </c>
      <c r="Z11">
        <v>1161</v>
      </c>
      <c r="AA11">
        <v>1230</v>
      </c>
      <c r="AB11">
        <v>1327</v>
      </c>
    </row>
    <row r="12" spans="1:40" x14ac:dyDescent="0.35">
      <c r="A12" t="s">
        <v>4</v>
      </c>
      <c r="W12">
        <v>582</v>
      </c>
      <c r="X12">
        <v>998</v>
      </c>
      <c r="Y12">
        <v>1200</v>
      </c>
      <c r="Z12">
        <v>684</v>
      </c>
      <c r="AA12">
        <v>520</v>
      </c>
      <c r="AB12">
        <v>634</v>
      </c>
    </row>
    <row r="13" spans="1:40" x14ac:dyDescent="0.35">
      <c r="A13" t="s">
        <v>5</v>
      </c>
      <c r="X13">
        <v>2750</v>
      </c>
      <c r="Y13">
        <v>410</v>
      </c>
      <c r="Z13">
        <v>122</v>
      </c>
      <c r="AA13">
        <v>72</v>
      </c>
      <c r="AB13">
        <v>67</v>
      </c>
    </row>
    <row r="14" spans="1:40" x14ac:dyDescent="0.35">
      <c r="A14" t="s">
        <v>28</v>
      </c>
      <c r="AD14">
        <v>747</v>
      </c>
      <c r="AE14">
        <v>1050</v>
      </c>
      <c r="AF14">
        <v>1257</v>
      </c>
      <c r="AG14">
        <v>1817</v>
      </c>
      <c r="AH14">
        <v>2010</v>
      </c>
      <c r="AI14">
        <v>2206</v>
      </c>
      <c r="AJ14">
        <v>2223</v>
      </c>
      <c r="AK14">
        <v>2839</v>
      </c>
      <c r="AL14">
        <v>2506</v>
      </c>
      <c r="AM14">
        <v>2868</v>
      </c>
      <c r="AN14">
        <v>2627</v>
      </c>
    </row>
    <row r="15" spans="1:40" x14ac:dyDescent="0.35">
      <c r="A15" t="s">
        <v>7</v>
      </c>
      <c r="B15">
        <v>146</v>
      </c>
      <c r="C15">
        <v>331</v>
      </c>
      <c r="D15">
        <v>441</v>
      </c>
      <c r="E15">
        <v>468</v>
      </c>
      <c r="F15">
        <v>658</v>
      </c>
      <c r="G15">
        <v>810</v>
      </c>
      <c r="H15">
        <v>2004</v>
      </c>
      <c r="I15">
        <v>2296</v>
      </c>
      <c r="J15">
        <v>2106</v>
      </c>
      <c r="K15">
        <v>1738</v>
      </c>
      <c r="L15">
        <v>1637</v>
      </c>
      <c r="M15">
        <v>1257</v>
      </c>
      <c r="N15">
        <v>1294</v>
      </c>
      <c r="O15">
        <v>1460</v>
      </c>
      <c r="P15">
        <v>2452</v>
      </c>
      <c r="Q15">
        <v>3581</v>
      </c>
      <c r="R15">
        <v>2404</v>
      </c>
      <c r="S15">
        <v>1901</v>
      </c>
      <c r="T15">
        <v>2169</v>
      </c>
      <c r="U15">
        <v>2298</v>
      </c>
      <c r="V15">
        <v>2533</v>
      </c>
      <c r="W15">
        <v>2246</v>
      </c>
      <c r="X15">
        <v>2481</v>
      </c>
      <c r="Y15">
        <v>2806</v>
      </c>
      <c r="Z15">
        <v>1166</v>
      </c>
      <c r="AA15">
        <v>1265</v>
      </c>
      <c r="AB15">
        <v>1130</v>
      </c>
      <c r="AD15">
        <v>1296</v>
      </c>
      <c r="AE15">
        <v>1478</v>
      </c>
      <c r="AF15">
        <v>1353</v>
      </c>
      <c r="AG15">
        <v>1718</v>
      </c>
      <c r="AH15">
        <v>1708</v>
      </c>
      <c r="AI15">
        <v>1654</v>
      </c>
      <c r="AJ15">
        <v>1630</v>
      </c>
      <c r="AK15">
        <v>1920</v>
      </c>
      <c r="AL15">
        <v>1457</v>
      </c>
      <c r="AM15">
        <v>1823</v>
      </c>
      <c r="AN15">
        <v>1999</v>
      </c>
    </row>
    <row r="16" spans="1:40" x14ac:dyDescent="0.35">
      <c r="A16" t="s">
        <v>8</v>
      </c>
      <c r="Y16">
        <v>572</v>
      </c>
      <c r="Z16">
        <v>205</v>
      </c>
      <c r="AA16">
        <v>648</v>
      </c>
      <c r="AB16">
        <v>240</v>
      </c>
    </row>
    <row r="17" spans="1:40" x14ac:dyDescent="0.35">
      <c r="A17" t="s">
        <v>10</v>
      </c>
      <c r="B17">
        <v>1426</v>
      </c>
      <c r="E17">
        <v>5041</v>
      </c>
      <c r="F17">
        <v>5598</v>
      </c>
      <c r="G17">
        <v>1253</v>
      </c>
      <c r="H17">
        <v>224</v>
      </c>
      <c r="I17">
        <v>154</v>
      </c>
      <c r="J17">
        <v>64</v>
      </c>
      <c r="K17">
        <v>33</v>
      </c>
      <c r="L17">
        <v>22</v>
      </c>
      <c r="M17">
        <v>62</v>
      </c>
      <c r="N17">
        <v>52</v>
      </c>
      <c r="O17">
        <v>106</v>
      </c>
      <c r="P17">
        <v>85</v>
      </c>
      <c r="Q17">
        <v>139</v>
      </c>
      <c r="R17">
        <v>435</v>
      </c>
      <c r="S17">
        <v>414</v>
      </c>
      <c r="T17">
        <v>450</v>
      </c>
      <c r="U17">
        <v>502</v>
      </c>
      <c r="V17">
        <v>632</v>
      </c>
      <c r="W17">
        <v>328</v>
      </c>
      <c r="X17">
        <v>652</v>
      </c>
      <c r="Y17">
        <v>1344</v>
      </c>
      <c r="Z17">
        <v>342</v>
      </c>
      <c r="AA17">
        <v>290</v>
      </c>
      <c r="AB17">
        <v>366</v>
      </c>
    </row>
    <row r="18" spans="1:40" x14ac:dyDescent="0.35">
      <c r="A18" t="s">
        <v>11</v>
      </c>
      <c r="AB18">
        <v>377</v>
      </c>
    </row>
    <row r="19" spans="1:40" x14ac:dyDescent="0.35">
      <c r="A19" t="s">
        <v>30</v>
      </c>
      <c r="AD19">
        <v>2912</v>
      </c>
      <c r="AE19">
        <v>3505</v>
      </c>
      <c r="AF19">
        <v>3503</v>
      </c>
      <c r="AG19">
        <v>5687</v>
      </c>
      <c r="AH19">
        <v>5909</v>
      </c>
      <c r="AI19">
        <v>5361</v>
      </c>
      <c r="AJ19">
        <v>6902</v>
      </c>
      <c r="AK19">
        <v>11968</v>
      </c>
      <c r="AL19">
        <v>9168</v>
      </c>
      <c r="AM19">
        <v>11562</v>
      </c>
      <c r="AN19">
        <v>9801</v>
      </c>
    </row>
    <row r="20" spans="1:40" x14ac:dyDescent="0.35">
      <c r="A20" t="s">
        <v>9</v>
      </c>
      <c r="E20">
        <v>16</v>
      </c>
      <c r="G20">
        <v>32</v>
      </c>
      <c r="H20">
        <v>66</v>
      </c>
      <c r="I20">
        <v>93</v>
      </c>
      <c r="J20">
        <v>50</v>
      </c>
      <c r="K20">
        <v>40</v>
      </c>
      <c r="L20">
        <v>18</v>
      </c>
      <c r="M20">
        <v>172</v>
      </c>
      <c r="N20">
        <v>417</v>
      </c>
      <c r="O20">
        <v>226</v>
      </c>
      <c r="P20">
        <v>127</v>
      </c>
      <c r="Q20">
        <v>84</v>
      </c>
      <c r="R20">
        <v>20</v>
      </c>
      <c r="S20">
        <v>176</v>
      </c>
      <c r="T20">
        <v>381</v>
      </c>
      <c r="U20">
        <v>398</v>
      </c>
      <c r="V20">
        <v>269</v>
      </c>
      <c r="W20">
        <v>1606</v>
      </c>
      <c r="X20">
        <v>899</v>
      </c>
      <c r="Y20">
        <v>188</v>
      </c>
      <c r="Z20">
        <v>136</v>
      </c>
      <c r="AA20">
        <v>340</v>
      </c>
      <c r="AB20">
        <v>486</v>
      </c>
    </row>
    <row r="21" spans="1:40" x14ac:dyDescent="0.35">
      <c r="A21" t="s">
        <v>2</v>
      </c>
      <c r="P21">
        <v>3</v>
      </c>
      <c r="R21">
        <v>2</v>
      </c>
      <c r="S21">
        <v>54</v>
      </c>
      <c r="T21">
        <v>124</v>
      </c>
      <c r="U21">
        <v>121</v>
      </c>
      <c r="V21">
        <v>85</v>
      </c>
      <c r="W21">
        <v>10</v>
      </c>
    </row>
    <row r="22" spans="1:40" x14ac:dyDescent="0.35">
      <c r="A22" t="s">
        <v>3</v>
      </c>
      <c r="M22">
        <v>6</v>
      </c>
      <c r="N22">
        <v>8</v>
      </c>
      <c r="O22">
        <v>2</v>
      </c>
      <c r="P22">
        <v>2</v>
      </c>
      <c r="R22">
        <v>3</v>
      </c>
      <c r="W22">
        <v>62</v>
      </c>
      <c r="X22">
        <v>81</v>
      </c>
    </row>
    <row r="23" spans="1:40" x14ac:dyDescent="0.35">
      <c r="A23" t="s">
        <v>12</v>
      </c>
    </row>
    <row r="24" spans="1:40" x14ac:dyDescent="0.35">
      <c r="A24" t="s">
        <v>29</v>
      </c>
      <c r="AD24">
        <v>853</v>
      </c>
      <c r="AE24">
        <v>1709</v>
      </c>
      <c r="AF24">
        <v>1614</v>
      </c>
      <c r="AG24">
        <v>2569</v>
      </c>
      <c r="AH24">
        <v>2841</v>
      </c>
      <c r="AI24">
        <v>3575</v>
      </c>
      <c r="AJ24">
        <v>4102</v>
      </c>
      <c r="AK24">
        <v>3402</v>
      </c>
      <c r="AL24">
        <v>3729</v>
      </c>
      <c r="AM24">
        <v>3811</v>
      </c>
      <c r="AN24">
        <v>3852</v>
      </c>
    </row>
    <row r="25" spans="1:40" x14ac:dyDescent="0.35">
      <c r="A25" t="s">
        <v>13</v>
      </c>
      <c r="AD25">
        <v>375</v>
      </c>
      <c r="AE25">
        <v>14</v>
      </c>
    </row>
    <row r="26" spans="1:40" x14ac:dyDescent="0.35">
      <c r="A26" t="s">
        <v>0</v>
      </c>
      <c r="B26">
        <f>SUM(B2:B25)</f>
        <v>11512</v>
      </c>
      <c r="C26">
        <f t="shared" ref="C26:S26" si="1">SUM(C2:C25)</f>
        <v>19826</v>
      </c>
      <c r="D26">
        <f t="shared" si="1"/>
        <v>22140</v>
      </c>
      <c r="E26">
        <f t="shared" si="1"/>
        <v>23946</v>
      </c>
      <c r="F26">
        <f t="shared" si="1"/>
        <v>29674</v>
      </c>
      <c r="G26">
        <f t="shared" si="1"/>
        <v>24620</v>
      </c>
      <c r="H26">
        <f t="shared" si="1"/>
        <v>26204</v>
      </c>
      <c r="I26">
        <f t="shared" si="1"/>
        <v>28490</v>
      </c>
      <c r="J26">
        <f t="shared" si="1"/>
        <v>27791</v>
      </c>
      <c r="K26">
        <f t="shared" si="1"/>
        <v>30739</v>
      </c>
      <c r="L26">
        <f t="shared" si="1"/>
        <v>36541</v>
      </c>
      <c r="M26">
        <f t="shared" si="1"/>
        <v>34351</v>
      </c>
      <c r="N26">
        <f t="shared" si="1"/>
        <v>38980</v>
      </c>
      <c r="O26">
        <f t="shared" si="1"/>
        <v>43438</v>
      </c>
      <c r="P26">
        <f t="shared" si="1"/>
        <v>45610</v>
      </c>
      <c r="Q26">
        <f t="shared" si="1"/>
        <v>48885</v>
      </c>
      <c r="R26">
        <f t="shared" si="1"/>
        <v>50077</v>
      </c>
      <c r="S26">
        <f t="shared" si="1"/>
        <v>53924</v>
      </c>
      <c r="T26">
        <f t="shared" ref="T26:AB26" si="2">SUM(T2:T25)</f>
        <v>58250</v>
      </c>
      <c r="U26">
        <f t="shared" si="2"/>
        <v>63082</v>
      </c>
      <c r="V26">
        <f t="shared" si="2"/>
        <v>65868</v>
      </c>
      <c r="W26">
        <f t="shared" si="2"/>
        <v>53498</v>
      </c>
      <c r="X26">
        <f t="shared" si="2"/>
        <v>61720</v>
      </c>
      <c r="Y26">
        <f t="shared" si="2"/>
        <v>95360</v>
      </c>
      <c r="Z26">
        <f t="shared" si="2"/>
        <v>49208</v>
      </c>
      <c r="AA26">
        <f t="shared" si="2"/>
        <v>51066</v>
      </c>
      <c r="AB26">
        <f t="shared" si="2"/>
        <v>55906</v>
      </c>
      <c r="AI26">
        <f t="shared" ref="AI26:AN26" si="3">SUM(AI2:AI25)</f>
        <v>113940</v>
      </c>
      <c r="AJ26">
        <f t="shared" si="3"/>
        <v>123066</v>
      </c>
      <c r="AK26">
        <f t="shared" si="3"/>
        <v>134275</v>
      </c>
      <c r="AL26">
        <f t="shared" si="3"/>
        <v>130036</v>
      </c>
      <c r="AM26">
        <f t="shared" si="3"/>
        <v>141868</v>
      </c>
      <c r="AN26">
        <f t="shared" si="3"/>
        <v>137239</v>
      </c>
    </row>
    <row r="27" spans="1:40" x14ac:dyDescent="0.35">
      <c r="A27" t="s">
        <v>14</v>
      </c>
      <c r="AD27">
        <f>SUM(AD6:AD25)</f>
        <v>56829</v>
      </c>
      <c r="AE27">
        <f>SUM(AE6:AE25)</f>
        <v>60926</v>
      </c>
      <c r="AF27">
        <f>SUM(AF6:AF25)</f>
        <v>71529</v>
      </c>
      <c r="AG27">
        <f>SUM(AG6:AG25)</f>
        <v>82426</v>
      </c>
      <c r="AH27">
        <f>SUM(AH6:AH25)</f>
        <v>92888</v>
      </c>
      <c r="AK27">
        <f>211138/2</f>
        <v>105569</v>
      </c>
    </row>
    <row r="28" spans="1:40" x14ac:dyDescent="0.35">
      <c r="A28" t="s">
        <v>20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  <c r="Q28" t="s">
        <v>22</v>
      </c>
      <c r="R28" t="s">
        <v>23</v>
      </c>
      <c r="S28" t="s">
        <v>23</v>
      </c>
      <c r="T28" t="s">
        <v>23</v>
      </c>
      <c r="U28" t="s">
        <v>23</v>
      </c>
      <c r="V28" t="s">
        <v>23</v>
      </c>
      <c r="W28" t="s">
        <v>23</v>
      </c>
      <c r="X28" t="s">
        <v>23</v>
      </c>
      <c r="Y28" t="s">
        <v>23</v>
      </c>
      <c r="Z28" t="s">
        <v>23</v>
      </c>
      <c r="AA28" t="s">
        <v>23</v>
      </c>
      <c r="AB28" t="s">
        <v>23</v>
      </c>
      <c r="AC28" t="s">
        <v>23</v>
      </c>
      <c r="AD28" t="s">
        <v>23</v>
      </c>
      <c r="AE28" t="s">
        <v>23</v>
      </c>
      <c r="AF28" t="s">
        <v>23</v>
      </c>
      <c r="AG28" t="s">
        <v>23</v>
      </c>
      <c r="AH28" t="s">
        <v>23</v>
      </c>
      <c r="AI28" t="s">
        <v>21</v>
      </c>
      <c r="AJ28" t="s">
        <v>21</v>
      </c>
      <c r="AK28" t="s">
        <v>21</v>
      </c>
      <c r="AL28" t="s">
        <v>21</v>
      </c>
      <c r="AM28" t="s">
        <v>21</v>
      </c>
      <c r="AN28" t="s">
        <v>21</v>
      </c>
    </row>
    <row r="29" spans="1:40" x14ac:dyDescent="0.35">
      <c r="A29" t="s">
        <v>24</v>
      </c>
      <c r="B29" t="s">
        <v>36</v>
      </c>
      <c r="Z29" t="s">
        <v>37</v>
      </c>
      <c r="AC29" t="s">
        <v>39</v>
      </c>
      <c r="AD29" t="s">
        <v>38</v>
      </c>
      <c r="AE29" t="s">
        <v>38</v>
      </c>
      <c r="AF29" t="s">
        <v>38</v>
      </c>
      <c r="AG29" t="s">
        <v>38</v>
      </c>
      <c r="AH29" t="s">
        <v>38</v>
      </c>
      <c r="AK29" t="s">
        <v>26</v>
      </c>
      <c r="AM29" t="s">
        <v>25</v>
      </c>
    </row>
    <row r="31" spans="1:40" x14ac:dyDescent="0.35">
      <c r="A31" t="s">
        <v>41</v>
      </c>
    </row>
    <row r="33" spans="1:40" x14ac:dyDescent="0.35">
      <c r="A33" t="s">
        <v>32</v>
      </c>
      <c r="B33" s="1">
        <f>B2/2</f>
        <v>1367</v>
      </c>
      <c r="C33" s="1">
        <f t="shared" ref="C33:AB33" si="4">C2/2</f>
        <v>2799.5</v>
      </c>
      <c r="D33" s="1">
        <f t="shared" si="4"/>
        <v>3175</v>
      </c>
      <c r="E33" s="1">
        <f t="shared" si="4"/>
        <v>3147</v>
      </c>
      <c r="F33" s="1">
        <f t="shared" si="4"/>
        <v>3420</v>
      </c>
      <c r="G33" s="1">
        <f t="shared" si="4"/>
        <v>3694</v>
      </c>
      <c r="H33" s="1">
        <f t="shared" si="4"/>
        <v>4010</v>
      </c>
      <c r="I33" s="1">
        <f t="shared" si="4"/>
        <v>4734.5</v>
      </c>
      <c r="J33" s="1">
        <f t="shared" si="4"/>
        <v>4345</v>
      </c>
      <c r="K33" s="1">
        <f t="shared" si="4"/>
        <v>5264.5</v>
      </c>
      <c r="L33" s="1">
        <f t="shared" si="4"/>
        <v>6178</v>
      </c>
      <c r="M33" s="1">
        <f t="shared" si="4"/>
        <v>5685.5</v>
      </c>
      <c r="N33" s="1">
        <f t="shared" si="4"/>
        <v>6148.5</v>
      </c>
      <c r="O33" s="1">
        <f t="shared" si="4"/>
        <v>7292</v>
      </c>
      <c r="P33" s="1">
        <f t="shared" si="4"/>
        <v>7572.5</v>
      </c>
      <c r="Q33" s="1">
        <f t="shared" si="4"/>
        <v>7220</v>
      </c>
      <c r="R33" s="1">
        <f t="shared" si="4"/>
        <v>8939</v>
      </c>
      <c r="S33" s="1">
        <f t="shared" si="4"/>
        <v>9579.5</v>
      </c>
      <c r="T33" s="1">
        <f t="shared" si="4"/>
        <v>10129</v>
      </c>
      <c r="U33" s="1">
        <f t="shared" si="4"/>
        <v>10580</v>
      </c>
      <c r="V33" s="1">
        <f t="shared" si="4"/>
        <v>11673</v>
      </c>
      <c r="W33" s="1">
        <f t="shared" si="4"/>
        <v>10593</v>
      </c>
      <c r="X33" s="1">
        <f t="shared" si="4"/>
        <v>12142</v>
      </c>
      <c r="Y33" s="1">
        <f t="shared" si="4"/>
        <v>13630</v>
      </c>
      <c r="Z33" s="1">
        <f>Z2</f>
        <v>14437</v>
      </c>
      <c r="AA33" s="1">
        <f t="shared" si="4"/>
        <v>7560.5</v>
      </c>
      <c r="AB33" s="1">
        <f t="shared" si="4"/>
        <v>7814</v>
      </c>
      <c r="AC33" s="1"/>
      <c r="AD33" s="1">
        <f>AD6</f>
        <v>13535</v>
      </c>
      <c r="AE33" s="1">
        <f t="shared" ref="AE33:AN33" si="5">AE6</f>
        <v>15215</v>
      </c>
      <c r="AF33" s="1">
        <f t="shared" si="5"/>
        <v>20474</v>
      </c>
      <c r="AG33" s="1">
        <f t="shared" si="5"/>
        <v>22526</v>
      </c>
      <c r="AH33" s="1">
        <f t="shared" si="5"/>
        <v>24272</v>
      </c>
      <c r="AI33" s="1">
        <f t="shared" si="5"/>
        <v>21889</v>
      </c>
      <c r="AJ33" s="1">
        <f t="shared" si="5"/>
        <v>24751</v>
      </c>
      <c r="AK33" s="1">
        <f t="shared" si="5"/>
        <v>25825</v>
      </c>
      <c r="AL33" s="1">
        <f t="shared" si="5"/>
        <v>24849</v>
      </c>
      <c r="AM33" s="1">
        <f t="shared" si="5"/>
        <v>25914</v>
      </c>
      <c r="AN33" s="1">
        <f t="shared" si="5"/>
        <v>26834</v>
      </c>
    </row>
    <row r="34" spans="1:40" x14ac:dyDescent="0.35">
      <c r="A34" t="s">
        <v>33</v>
      </c>
      <c r="B34" s="1">
        <f>B7/2</f>
        <v>1570</v>
      </c>
      <c r="C34" s="1">
        <f t="shared" ref="C34:Y34" si="6">C7/2</f>
        <v>1700.5</v>
      </c>
      <c r="D34" s="1">
        <f t="shared" si="6"/>
        <v>2728</v>
      </c>
      <c r="E34" s="1">
        <f t="shared" si="6"/>
        <v>2543</v>
      </c>
      <c r="F34" s="1">
        <f t="shared" si="6"/>
        <v>3218</v>
      </c>
      <c r="G34" s="1">
        <f t="shared" si="6"/>
        <v>3487.5</v>
      </c>
      <c r="H34" s="1">
        <f t="shared" si="6"/>
        <v>3513.5</v>
      </c>
      <c r="I34" s="1">
        <f t="shared" si="6"/>
        <v>3518</v>
      </c>
      <c r="J34" s="1">
        <f t="shared" si="6"/>
        <v>3671</v>
      </c>
      <c r="K34" s="1">
        <f t="shared" si="6"/>
        <v>3750.5</v>
      </c>
      <c r="L34" s="1">
        <f t="shared" si="6"/>
        <v>4391.5</v>
      </c>
      <c r="M34" s="1">
        <f t="shared" si="6"/>
        <v>4390.5</v>
      </c>
      <c r="N34" s="1">
        <f t="shared" si="6"/>
        <v>4851</v>
      </c>
      <c r="O34" s="1">
        <f t="shared" si="6"/>
        <v>5726</v>
      </c>
      <c r="P34" s="1">
        <f t="shared" si="6"/>
        <v>6059</v>
      </c>
      <c r="Q34" s="1">
        <f t="shared" si="6"/>
        <v>6470</v>
      </c>
      <c r="R34" s="1">
        <f t="shared" si="6"/>
        <v>5571</v>
      </c>
      <c r="S34" s="1">
        <f t="shared" si="6"/>
        <v>6054</v>
      </c>
      <c r="T34" s="1">
        <f t="shared" si="6"/>
        <v>6097</v>
      </c>
      <c r="U34" s="1">
        <f t="shared" si="6"/>
        <v>6630</v>
      </c>
      <c r="V34" s="1">
        <f t="shared" si="6"/>
        <v>6245</v>
      </c>
      <c r="W34" s="1">
        <f t="shared" si="6"/>
        <v>4260</v>
      </c>
      <c r="X34" s="1">
        <f t="shared" si="6"/>
        <v>4680</v>
      </c>
      <c r="Y34" s="1">
        <f t="shared" si="6"/>
        <v>10086</v>
      </c>
      <c r="Z34" s="1">
        <f>Z7</f>
        <v>10385</v>
      </c>
      <c r="AA34" s="1">
        <f t="shared" ref="AA34:AN34" si="7">AA7</f>
        <v>10492</v>
      </c>
      <c r="AB34" s="1">
        <f t="shared" si="7"/>
        <v>12806</v>
      </c>
      <c r="AC34" s="1">
        <f t="shared" si="7"/>
        <v>0</v>
      </c>
      <c r="AD34" s="1">
        <f t="shared" si="7"/>
        <v>13726</v>
      </c>
      <c r="AE34" s="1">
        <f t="shared" si="7"/>
        <v>9777</v>
      </c>
      <c r="AF34" s="1">
        <f t="shared" si="7"/>
        <v>14147</v>
      </c>
      <c r="AG34" s="1">
        <f t="shared" si="7"/>
        <v>17702</v>
      </c>
      <c r="AH34" s="1">
        <f t="shared" si="7"/>
        <v>21071</v>
      </c>
      <c r="AI34" s="1">
        <f t="shared" si="7"/>
        <v>21626</v>
      </c>
      <c r="AJ34" s="1">
        <f t="shared" si="7"/>
        <v>21928</v>
      </c>
      <c r="AK34" s="1">
        <f t="shared" si="7"/>
        <v>22010</v>
      </c>
      <c r="AL34" s="1">
        <f t="shared" si="7"/>
        <v>21874</v>
      </c>
      <c r="AM34" s="1">
        <f t="shared" si="7"/>
        <v>21874</v>
      </c>
      <c r="AN34" s="1">
        <f t="shared" si="7"/>
        <v>22161</v>
      </c>
    </row>
    <row r="35" spans="1:40" x14ac:dyDescent="0.35">
      <c r="A35" t="s">
        <v>35</v>
      </c>
      <c r="B35" s="1">
        <f t="shared" ref="B35:Y35" si="8">B8/2</f>
        <v>1445.5</v>
      </c>
      <c r="C35" s="1">
        <f t="shared" si="8"/>
        <v>2542.5</v>
      </c>
      <c r="D35" s="1">
        <f t="shared" si="8"/>
        <v>2307</v>
      </c>
      <c r="E35" s="1">
        <f t="shared" si="8"/>
        <v>2503.5</v>
      </c>
      <c r="F35" s="1">
        <f t="shared" si="8"/>
        <v>3861</v>
      </c>
      <c r="G35" s="1">
        <f t="shared" si="8"/>
        <v>2753</v>
      </c>
      <c r="H35" s="1">
        <f t="shared" si="8"/>
        <v>2883.5</v>
      </c>
      <c r="I35" s="1">
        <f t="shared" si="8"/>
        <v>2855</v>
      </c>
      <c r="J35" s="1">
        <f t="shared" si="8"/>
        <v>3466</v>
      </c>
      <c r="K35" s="1">
        <f t="shared" si="8"/>
        <v>4008</v>
      </c>
      <c r="L35" s="1">
        <f t="shared" si="8"/>
        <v>5264</v>
      </c>
      <c r="M35" s="1">
        <f t="shared" si="8"/>
        <v>4716.5</v>
      </c>
      <c r="N35" s="1">
        <f t="shared" si="8"/>
        <v>5651.5</v>
      </c>
      <c r="O35" s="1">
        <f t="shared" si="8"/>
        <v>5550.5</v>
      </c>
      <c r="P35" s="1">
        <f t="shared" si="8"/>
        <v>5623.5</v>
      </c>
      <c r="Q35" s="1">
        <f t="shared" si="8"/>
        <v>6442.5</v>
      </c>
      <c r="R35" s="1">
        <f t="shared" si="8"/>
        <v>6058</v>
      </c>
      <c r="S35" s="1">
        <f t="shared" si="8"/>
        <v>6654</v>
      </c>
      <c r="T35" s="1">
        <f t="shared" si="8"/>
        <v>7195.5</v>
      </c>
      <c r="U35" s="1">
        <f t="shared" si="8"/>
        <v>7847</v>
      </c>
      <c r="V35" s="1">
        <f t="shared" si="8"/>
        <v>8100.5</v>
      </c>
      <c r="W35" s="1">
        <f t="shared" si="8"/>
        <v>5140</v>
      </c>
      <c r="X35" s="1">
        <f t="shared" si="8"/>
        <v>6070</v>
      </c>
      <c r="Y35" s="1">
        <f t="shared" si="8"/>
        <v>14802</v>
      </c>
      <c r="Z35" s="1">
        <f>Z8</f>
        <v>15038</v>
      </c>
      <c r="AA35" s="1">
        <f t="shared" ref="AA35:AN35" si="9">AA8</f>
        <v>15271</v>
      </c>
      <c r="AB35" s="1">
        <f t="shared" si="9"/>
        <v>17109</v>
      </c>
      <c r="AC35" s="1">
        <f t="shared" si="9"/>
        <v>0</v>
      </c>
      <c r="AD35" s="1">
        <f t="shared" si="9"/>
        <v>17217</v>
      </c>
      <c r="AE35" s="1">
        <f t="shared" si="9"/>
        <v>19976</v>
      </c>
      <c r="AF35" s="1">
        <f t="shared" si="9"/>
        <v>16505</v>
      </c>
      <c r="AG35" s="1">
        <f t="shared" si="9"/>
        <v>16709</v>
      </c>
      <c r="AH35" s="1">
        <f t="shared" si="9"/>
        <v>19706</v>
      </c>
      <c r="AI35" s="1">
        <f t="shared" si="9"/>
        <v>20342</v>
      </c>
      <c r="AJ35" s="1">
        <f t="shared" si="9"/>
        <v>21938</v>
      </c>
      <c r="AK35" s="1">
        <f t="shared" si="9"/>
        <v>24366</v>
      </c>
      <c r="AL35" s="1">
        <f t="shared" si="9"/>
        <v>24801</v>
      </c>
      <c r="AM35" s="1">
        <f t="shared" si="9"/>
        <v>29414</v>
      </c>
      <c r="AN35" s="1">
        <f t="shared" si="9"/>
        <v>25468</v>
      </c>
    </row>
    <row r="36" spans="1:40" x14ac:dyDescent="0.35">
      <c r="A36" t="s">
        <v>34</v>
      </c>
      <c r="B36" s="1">
        <f t="shared" ref="B36:Y36" si="10">B9/2</f>
        <v>0</v>
      </c>
      <c r="C36" s="1">
        <f t="shared" si="10"/>
        <v>35</v>
      </c>
      <c r="D36" s="1">
        <f t="shared" si="10"/>
        <v>18</v>
      </c>
      <c r="E36" s="1">
        <f t="shared" si="10"/>
        <v>44.5</v>
      </c>
      <c r="F36" s="1">
        <f t="shared" si="10"/>
        <v>70</v>
      </c>
      <c r="G36" s="1">
        <f t="shared" si="10"/>
        <v>160.5</v>
      </c>
      <c r="H36" s="1">
        <f t="shared" si="10"/>
        <v>131</v>
      </c>
      <c r="I36" s="1">
        <f t="shared" si="10"/>
        <v>76.5</v>
      </c>
      <c r="J36" s="1">
        <f t="shared" si="10"/>
        <v>59</v>
      </c>
      <c r="K36" s="1">
        <f t="shared" si="10"/>
        <v>81</v>
      </c>
      <c r="L36" s="1">
        <f t="shared" si="10"/>
        <v>73</v>
      </c>
      <c r="M36" s="1">
        <f t="shared" si="10"/>
        <v>74</v>
      </c>
      <c r="N36" s="1">
        <f t="shared" si="10"/>
        <v>87.5</v>
      </c>
      <c r="O36" s="1">
        <f t="shared" si="10"/>
        <v>114.5</v>
      </c>
      <c r="P36" s="1">
        <f t="shared" si="10"/>
        <v>98</v>
      </c>
      <c r="Q36" s="1">
        <f t="shared" si="10"/>
        <v>155</v>
      </c>
      <c r="R36" s="1">
        <f t="shared" si="10"/>
        <v>152.5</v>
      </c>
      <c r="S36" s="1">
        <f t="shared" si="10"/>
        <v>169</v>
      </c>
      <c r="T36" s="1">
        <f t="shared" si="10"/>
        <v>181.5</v>
      </c>
      <c r="U36" s="1">
        <f t="shared" si="10"/>
        <v>174.5</v>
      </c>
      <c r="V36" s="1">
        <f t="shared" si="10"/>
        <v>141.5</v>
      </c>
      <c r="W36" s="1">
        <f t="shared" si="10"/>
        <v>116</v>
      </c>
      <c r="X36" s="1">
        <f t="shared" si="10"/>
        <v>140</v>
      </c>
      <c r="Y36" s="1">
        <f t="shared" si="10"/>
        <v>260</v>
      </c>
      <c r="Z36" s="1">
        <f>Z9</f>
        <v>221</v>
      </c>
      <c r="AA36" s="1">
        <f t="shared" ref="AA36:AN36" si="11">AA9</f>
        <v>330</v>
      </c>
      <c r="AB36" s="1">
        <f t="shared" si="11"/>
        <v>289</v>
      </c>
      <c r="AC36" s="1">
        <f t="shared" si="11"/>
        <v>0</v>
      </c>
      <c r="AD36" s="1">
        <f t="shared" si="11"/>
        <v>391</v>
      </c>
      <c r="AE36" s="1">
        <f t="shared" si="11"/>
        <v>507</v>
      </c>
      <c r="AF36" s="1">
        <f t="shared" si="11"/>
        <v>561</v>
      </c>
      <c r="AG36" s="1">
        <f t="shared" si="11"/>
        <v>634</v>
      </c>
      <c r="AH36" s="1">
        <f t="shared" si="11"/>
        <v>1448</v>
      </c>
      <c r="AI36" s="1">
        <f t="shared" si="11"/>
        <v>1065</v>
      </c>
      <c r="AJ36" s="1">
        <f t="shared" si="11"/>
        <v>1094</v>
      </c>
      <c r="AK36" s="1">
        <f t="shared" si="11"/>
        <v>1339</v>
      </c>
      <c r="AL36" s="1">
        <f t="shared" si="11"/>
        <v>1388</v>
      </c>
      <c r="AM36" s="1">
        <f t="shared" si="11"/>
        <v>1686</v>
      </c>
      <c r="AN36" s="1">
        <f t="shared" si="11"/>
        <v>2052</v>
      </c>
    </row>
    <row r="37" spans="1:40" x14ac:dyDescent="0.35">
      <c r="A37" t="s">
        <v>42</v>
      </c>
      <c r="B37" s="1">
        <f>SUM(B15:B16)/2</f>
        <v>73</v>
      </c>
      <c r="C37" s="1">
        <f t="shared" ref="C37:Y37" si="12">SUM(C15:C16)/2</f>
        <v>165.5</v>
      </c>
      <c r="D37" s="1">
        <f t="shared" si="12"/>
        <v>220.5</v>
      </c>
      <c r="E37" s="1">
        <f t="shared" si="12"/>
        <v>234</v>
      </c>
      <c r="F37" s="1">
        <f t="shared" si="12"/>
        <v>329</v>
      </c>
      <c r="G37" s="1">
        <f t="shared" si="12"/>
        <v>405</v>
      </c>
      <c r="H37" s="1">
        <f t="shared" si="12"/>
        <v>1002</v>
      </c>
      <c r="I37" s="1">
        <f t="shared" si="12"/>
        <v>1148</v>
      </c>
      <c r="J37" s="1">
        <f t="shared" si="12"/>
        <v>1053</v>
      </c>
      <c r="K37" s="1">
        <f t="shared" si="12"/>
        <v>869</v>
      </c>
      <c r="L37" s="1">
        <f t="shared" si="12"/>
        <v>818.5</v>
      </c>
      <c r="M37" s="1">
        <f t="shared" si="12"/>
        <v>628.5</v>
      </c>
      <c r="N37" s="1">
        <f t="shared" si="12"/>
        <v>647</v>
      </c>
      <c r="O37" s="1">
        <f t="shared" si="12"/>
        <v>730</v>
      </c>
      <c r="P37" s="1">
        <f t="shared" si="12"/>
        <v>1226</v>
      </c>
      <c r="Q37" s="1">
        <f t="shared" si="12"/>
        <v>1790.5</v>
      </c>
      <c r="R37" s="1">
        <f t="shared" si="12"/>
        <v>1202</v>
      </c>
      <c r="S37" s="1">
        <f t="shared" si="12"/>
        <v>950.5</v>
      </c>
      <c r="T37" s="1">
        <f t="shared" si="12"/>
        <v>1084.5</v>
      </c>
      <c r="U37" s="1">
        <f t="shared" si="12"/>
        <v>1149</v>
      </c>
      <c r="V37" s="1">
        <f t="shared" si="12"/>
        <v>1266.5</v>
      </c>
      <c r="W37" s="1">
        <f t="shared" si="12"/>
        <v>1123</v>
      </c>
      <c r="X37" s="1">
        <f t="shared" si="12"/>
        <v>1240.5</v>
      </c>
      <c r="Y37" s="1">
        <f t="shared" si="12"/>
        <v>1689</v>
      </c>
      <c r="Z37" s="1">
        <f>SUM(Z15:Z16)</f>
        <v>1371</v>
      </c>
      <c r="AA37" s="1">
        <f t="shared" ref="AA37:AN37" si="13">SUM(AA15:AA16)</f>
        <v>1913</v>
      </c>
      <c r="AB37" s="1">
        <f t="shared" si="13"/>
        <v>1370</v>
      </c>
      <c r="AC37" s="1">
        <f t="shared" si="13"/>
        <v>0</v>
      </c>
      <c r="AD37" s="1">
        <f t="shared" si="13"/>
        <v>1296</v>
      </c>
      <c r="AE37" s="1">
        <f t="shared" si="13"/>
        <v>1478</v>
      </c>
      <c r="AF37" s="1">
        <f t="shared" si="13"/>
        <v>1353</v>
      </c>
      <c r="AG37" s="1">
        <f t="shared" si="13"/>
        <v>1718</v>
      </c>
      <c r="AH37" s="1">
        <f t="shared" si="13"/>
        <v>1708</v>
      </c>
      <c r="AI37" s="1">
        <f t="shared" si="13"/>
        <v>1654</v>
      </c>
      <c r="AJ37" s="1">
        <f t="shared" si="13"/>
        <v>1630</v>
      </c>
      <c r="AK37" s="1">
        <f t="shared" si="13"/>
        <v>1920</v>
      </c>
      <c r="AL37" s="1">
        <f t="shared" si="13"/>
        <v>1457</v>
      </c>
      <c r="AM37" s="1">
        <f t="shared" si="13"/>
        <v>1823</v>
      </c>
      <c r="AN37" s="1">
        <f t="shared" si="13"/>
        <v>1999</v>
      </c>
    </row>
    <row r="38" spans="1:40" x14ac:dyDescent="0.35">
      <c r="A38" t="s">
        <v>43</v>
      </c>
      <c r="B38" s="1">
        <f>(SUM(B11:B14)+SUM(B17:B24))/2</f>
        <v>1300.5</v>
      </c>
      <c r="C38" s="1">
        <f t="shared" ref="C38:Y38" si="14">(SUM(C11:C14)+SUM(C17:C24))/2</f>
        <v>2285.5</v>
      </c>
      <c r="D38" s="1">
        <f t="shared" si="14"/>
        <v>2356</v>
      </c>
      <c r="E38" s="1">
        <f t="shared" si="14"/>
        <v>3005.5</v>
      </c>
      <c r="F38" s="1">
        <f t="shared" si="14"/>
        <v>3260</v>
      </c>
      <c r="G38" s="1">
        <f t="shared" si="14"/>
        <v>1284</v>
      </c>
      <c r="H38" s="1">
        <f t="shared" si="14"/>
        <v>886.5</v>
      </c>
      <c r="I38" s="1">
        <f t="shared" si="14"/>
        <v>1069</v>
      </c>
      <c r="J38" s="1">
        <f t="shared" si="14"/>
        <v>1058</v>
      </c>
      <c r="K38" s="1">
        <f t="shared" si="14"/>
        <v>1142.5</v>
      </c>
      <c r="L38" s="1">
        <f t="shared" si="14"/>
        <v>1283.5</v>
      </c>
      <c r="M38" s="1">
        <f t="shared" si="14"/>
        <v>1140</v>
      </c>
      <c r="N38" s="1">
        <f t="shared" si="14"/>
        <v>1600.5</v>
      </c>
      <c r="O38" s="1">
        <f t="shared" si="14"/>
        <v>1557.5</v>
      </c>
      <c r="P38" s="1">
        <f t="shared" si="14"/>
        <v>1471.5</v>
      </c>
      <c r="Q38" s="1">
        <f t="shared" si="14"/>
        <v>1433</v>
      </c>
      <c r="R38" s="1">
        <f t="shared" si="14"/>
        <v>1795</v>
      </c>
      <c r="S38" s="1">
        <f t="shared" si="14"/>
        <v>2018.5</v>
      </c>
      <c r="T38" s="1">
        <f t="shared" si="14"/>
        <v>2397.5</v>
      </c>
      <c r="U38" s="1">
        <f t="shared" si="14"/>
        <v>2630.5</v>
      </c>
      <c r="V38" s="1">
        <f t="shared" si="14"/>
        <v>2817.5</v>
      </c>
      <c r="W38" s="1">
        <f t="shared" si="14"/>
        <v>3008</v>
      </c>
      <c r="X38" s="1">
        <f t="shared" si="14"/>
        <v>3395</v>
      </c>
      <c r="Y38" s="1">
        <f t="shared" si="14"/>
        <v>2456</v>
      </c>
      <c r="Z38" s="1">
        <f>(SUM(Z11:Z14)+SUM(Z17:Z24))</f>
        <v>2445</v>
      </c>
      <c r="AA38" s="1">
        <f t="shared" ref="AA38:AN38" si="15">(SUM(AA11:AA14)+SUM(AA17:AA24))</f>
        <v>2452</v>
      </c>
      <c r="AB38" s="1">
        <f t="shared" si="15"/>
        <v>3257</v>
      </c>
      <c r="AC38" s="1">
        <f t="shared" si="15"/>
        <v>0</v>
      </c>
      <c r="AD38" s="1">
        <f t="shared" si="15"/>
        <v>4512</v>
      </c>
      <c r="AE38" s="1">
        <f t="shared" si="15"/>
        <v>6264</v>
      </c>
      <c r="AF38" s="1">
        <f t="shared" si="15"/>
        <v>6374</v>
      </c>
      <c r="AG38" s="1">
        <f t="shared" si="15"/>
        <v>10073</v>
      </c>
      <c r="AH38" s="1">
        <f t="shared" si="15"/>
        <v>10760</v>
      </c>
      <c r="AI38" s="1">
        <f t="shared" si="15"/>
        <v>11142</v>
      </c>
      <c r="AJ38" s="1">
        <f t="shared" si="15"/>
        <v>13227</v>
      </c>
      <c r="AK38" s="1">
        <f t="shared" si="15"/>
        <v>18209</v>
      </c>
      <c r="AL38" s="1">
        <f t="shared" si="15"/>
        <v>15403</v>
      </c>
      <c r="AM38" s="1">
        <f t="shared" si="15"/>
        <v>18241</v>
      </c>
      <c r="AN38" s="1">
        <f t="shared" si="15"/>
        <v>16280</v>
      </c>
    </row>
    <row r="39" spans="1:40" x14ac:dyDescent="0.35">
      <c r="A39" t="s">
        <v>27</v>
      </c>
      <c r="B39" s="1"/>
      <c r="C39" s="1">
        <f>C10/2</f>
        <v>384.5</v>
      </c>
      <c r="D39" s="1">
        <f t="shared" ref="D39:Y39" si="16">D10/2</f>
        <v>265.5</v>
      </c>
      <c r="E39" s="1">
        <f t="shared" si="16"/>
        <v>495.5</v>
      </c>
      <c r="F39" s="1">
        <f t="shared" si="16"/>
        <v>679</v>
      </c>
      <c r="G39" s="1">
        <f t="shared" si="16"/>
        <v>526</v>
      </c>
      <c r="H39" s="1">
        <f t="shared" si="16"/>
        <v>675.5</v>
      </c>
      <c r="I39" s="1">
        <f t="shared" si="16"/>
        <v>844</v>
      </c>
      <c r="J39" s="1">
        <f t="shared" si="16"/>
        <v>243.5</v>
      </c>
      <c r="K39" s="1">
        <f t="shared" si="16"/>
        <v>254</v>
      </c>
      <c r="L39" s="1">
        <f t="shared" si="16"/>
        <v>262</v>
      </c>
      <c r="M39" s="1">
        <f t="shared" si="16"/>
        <v>540.5</v>
      </c>
      <c r="N39" s="1">
        <f t="shared" si="16"/>
        <v>504</v>
      </c>
      <c r="O39" s="1">
        <f t="shared" si="16"/>
        <v>748.5</v>
      </c>
      <c r="P39" s="1">
        <f t="shared" si="16"/>
        <v>754.5</v>
      </c>
      <c r="Q39" s="1">
        <f t="shared" si="16"/>
        <v>931.5</v>
      </c>
      <c r="R39" s="1">
        <f t="shared" si="16"/>
        <v>1321</v>
      </c>
      <c r="S39" s="1">
        <f t="shared" si="16"/>
        <v>1536.5</v>
      </c>
      <c r="T39" s="1">
        <f t="shared" si="16"/>
        <v>2040</v>
      </c>
      <c r="U39" s="1">
        <f t="shared" si="16"/>
        <v>2530</v>
      </c>
      <c r="V39" s="1">
        <f t="shared" si="16"/>
        <v>2690</v>
      </c>
      <c r="W39" s="1">
        <f t="shared" si="16"/>
        <v>2509</v>
      </c>
      <c r="X39" s="1">
        <f t="shared" si="16"/>
        <v>3192.5</v>
      </c>
      <c r="Y39" s="1">
        <f t="shared" si="16"/>
        <v>4757</v>
      </c>
      <c r="Z39" s="1">
        <f>Z10</f>
        <v>5311</v>
      </c>
      <c r="AA39" s="1">
        <f t="shared" ref="AA39:AN39" si="17">AA10</f>
        <v>5487</v>
      </c>
      <c r="AB39" s="1">
        <f t="shared" si="17"/>
        <v>5447</v>
      </c>
      <c r="AC39" s="1">
        <f t="shared" si="17"/>
        <v>0</v>
      </c>
      <c r="AD39" s="1">
        <f t="shared" si="17"/>
        <v>5777</v>
      </c>
      <c r="AE39" s="1">
        <f t="shared" si="17"/>
        <v>7695</v>
      </c>
      <c r="AF39" s="1">
        <f t="shared" si="17"/>
        <v>12115</v>
      </c>
      <c r="AG39" s="1">
        <f t="shared" si="17"/>
        <v>13064</v>
      </c>
      <c r="AH39" s="1">
        <f t="shared" si="17"/>
        <v>13923</v>
      </c>
      <c r="AI39" s="1">
        <f t="shared" si="17"/>
        <v>14333</v>
      </c>
      <c r="AJ39" s="1">
        <f t="shared" si="17"/>
        <v>13747</v>
      </c>
      <c r="AK39" s="1">
        <f t="shared" si="17"/>
        <v>14781</v>
      </c>
      <c r="AL39" s="1">
        <f t="shared" si="17"/>
        <v>15415</v>
      </c>
      <c r="AM39" s="1">
        <f t="shared" si="17"/>
        <v>17002</v>
      </c>
      <c r="AN39" s="1">
        <f t="shared" si="17"/>
        <v>15611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0782-AAE8-40AD-9CBF-97B3D8E954CC}">
  <dimension ref="A1:T28"/>
  <sheetViews>
    <sheetView tabSelected="1" workbookViewId="0">
      <selection activeCell="H28" sqref="H28"/>
    </sheetView>
  </sheetViews>
  <sheetFormatPr defaultRowHeight="14.5" x14ac:dyDescent="0.35"/>
  <cols>
    <col min="1" max="1" width="23.453125" customWidth="1"/>
  </cols>
  <sheetData>
    <row r="1" spans="1:20" x14ac:dyDescent="0.35">
      <c r="A1" t="s">
        <v>1</v>
      </c>
      <c r="B1">
        <v>1878</v>
      </c>
      <c r="C1">
        <v>1879</v>
      </c>
      <c r="D1">
        <v>1880</v>
      </c>
      <c r="E1">
        <v>1881</v>
      </c>
      <c r="F1">
        <v>1882</v>
      </c>
      <c r="G1">
        <v>1883</v>
      </c>
      <c r="H1">
        <v>1884</v>
      </c>
      <c r="I1">
        <v>1885</v>
      </c>
      <c r="J1">
        <v>1886</v>
      </c>
      <c r="K1">
        <v>1887</v>
      </c>
      <c r="L1">
        <v>1888</v>
      </c>
      <c r="M1">
        <v>1889</v>
      </c>
      <c r="N1">
        <v>1890</v>
      </c>
      <c r="O1">
        <v>1891</v>
      </c>
      <c r="P1">
        <v>1892</v>
      </c>
      <c r="Q1">
        <v>1893</v>
      </c>
      <c r="R1">
        <v>1894</v>
      </c>
      <c r="S1">
        <v>1895</v>
      </c>
      <c r="T1">
        <v>1896</v>
      </c>
    </row>
    <row r="2" spans="1:20" x14ac:dyDescent="0.35">
      <c r="A2" t="s">
        <v>50</v>
      </c>
      <c r="B2" s="2">
        <f>(Deposits!J2/2)/'Title Entries'!B2</f>
        <v>0.771484375</v>
      </c>
      <c r="C2" s="2">
        <f>(Deposits!K2/2)/'Title Entries'!C2</f>
        <v>0.8003192459714199</v>
      </c>
      <c r="D2" s="2">
        <f>(Deposits!L2/2)/'Title Entries'!D2</f>
        <v>0.869039246026164</v>
      </c>
      <c r="E2" s="2">
        <f>(Deposits!M2/2)/'Title Entries'!E2</f>
        <v>0.76831081081081076</v>
      </c>
      <c r="F2" s="2">
        <f>(Deposits!N2/2)/'Title Entries'!F2</f>
        <v>0.78514876771804365</v>
      </c>
      <c r="G2" s="2">
        <f>(Deposits!O2/2)/'Title Entries'!G2</f>
        <v>0.82656993878939011</v>
      </c>
      <c r="H2" s="2">
        <f>(Deposits!P2/2)/'Title Entries'!H2</f>
        <v>0.79251700680272108</v>
      </c>
      <c r="I2" s="2">
        <f>(Deposits!Q2/2)/'Title Entries'!I2</f>
        <v>0.72301221710394548</v>
      </c>
      <c r="J2" s="2">
        <f>(Deposits!R2/2)/'Title Entries'!J2</f>
        <v>0.80336119349330459</v>
      </c>
      <c r="K2" s="2">
        <f>(Deposits!S2/2)/'Title Entries'!K2</f>
        <v>0.7</v>
      </c>
      <c r="L2" s="2">
        <f>(Deposits!T2/2)/'Title Entries'!L2</f>
        <v>0.68517892173442463</v>
      </c>
      <c r="M2" s="2">
        <f>(Deposits!U2/2)/'Title Entries'!M2</f>
        <v>0.68790637191157344</v>
      </c>
      <c r="N2" s="2">
        <f>(Deposits!V2/2)/'Title Entries'!N2</f>
        <v>0.70934613514827416</v>
      </c>
      <c r="O2" s="2">
        <f>(Deposits!W2/2)/'Title Entries'!O2</f>
        <v>0.606874820968204</v>
      </c>
      <c r="P2" s="2">
        <f>(Deposits!X2/2)/'Title Entries'!P2</f>
        <v>0.68851715338814856</v>
      </c>
      <c r="Q2" s="2">
        <f>(Deposits!Y2/2)/'Title Entries'!Q2</f>
        <v>0.73683641474754025</v>
      </c>
      <c r="R2" s="2">
        <f>Deposits!Z2/'Title Entries'!R2</f>
        <v>0.77401887197083419</v>
      </c>
      <c r="S2" s="2">
        <f>Deposits!AA2/'Title Entries'!S2</f>
        <v>0.7444734380385013</v>
      </c>
      <c r="T2" s="2">
        <f>Deposits!AB2/'Title Entries'!T2</f>
        <v>0.75044417767106841</v>
      </c>
    </row>
    <row r="3" spans="1:20" x14ac:dyDescent="0.35">
      <c r="A3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5">
      <c r="A5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5">
      <c r="A6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35">
      <c r="A7" t="s">
        <v>33</v>
      </c>
      <c r="B7" s="2">
        <f>(Deposits!J7/2)/'Title Entries'!B7</f>
        <v>1.0721378504672898</v>
      </c>
      <c r="C7" s="2">
        <f>(Deposits!K7/2)/'Title Entries'!C7</f>
        <v>1.0394955654101996</v>
      </c>
      <c r="D7" s="2">
        <f>(Deposits!L7/2)/'Title Entries'!D7</f>
        <v>1.0049199084668192</v>
      </c>
      <c r="E7" s="2">
        <f>(Deposits!M7/2)/'Title Entries'!E7</f>
        <v>1.0118690942613506</v>
      </c>
      <c r="F7" s="2">
        <f>(Deposits!N7/2)/'Title Entries'!F7</f>
        <v>1.0513654096228868</v>
      </c>
      <c r="G7" s="2">
        <f>(Deposits!O7/2)/'Title Entries'!G7</f>
        <v>1.0431772636181453</v>
      </c>
      <c r="H7" s="2">
        <f>(Deposits!P7/2)/'Title Entries'!H7</f>
        <v>1.0877917414721723</v>
      </c>
      <c r="I7" s="2">
        <f>(Deposits!Q7/2)/'Title Entries'!I7</f>
        <v>1.0674806137601056</v>
      </c>
      <c r="J7" s="2">
        <f>(Deposits!R7/2)/'Title Entries'!J7</f>
        <v>0.91477832512315271</v>
      </c>
      <c r="K7" s="2">
        <f>(Deposits!S7/2)/'Title Entries'!K7</f>
        <v>0.9025044722719141</v>
      </c>
      <c r="L7" s="2">
        <f>(Deposits!T7/2)/'Title Entries'!L7</f>
        <v>0.8604290149590742</v>
      </c>
      <c r="M7" s="2">
        <f>(Deposits!U7/2)/'Title Entries'!M7</f>
        <v>0.86712006277792308</v>
      </c>
      <c r="N7" s="2">
        <f>(Deposits!V7/2)/'Title Entries'!N7</f>
        <v>0.76494365507104356</v>
      </c>
      <c r="O7" s="2">
        <f>Deposits!W7/'Title Entries'!O7</f>
        <v>0.89901867679645453</v>
      </c>
      <c r="P7" s="2">
        <f>Deposits!X7/'Title Entries'!P7</f>
        <v>0.90636196378425482</v>
      </c>
      <c r="Q7" s="2">
        <f>(Deposits!Y7/2)/'Title Entries'!Q7</f>
        <v>0.9091400757166036</v>
      </c>
      <c r="R7" s="2">
        <f>Deposits!Z7/'Title Entries'!R7</f>
        <v>0.85480286443328668</v>
      </c>
      <c r="S7" s="2">
        <f>Deposits!AA7/'Title Entries'!S7</f>
        <v>0.86318387494858084</v>
      </c>
      <c r="T7" s="2">
        <f>Deposits!AB7/'Title Entries'!T7</f>
        <v>0.99332919640086881</v>
      </c>
    </row>
    <row r="8" spans="1:20" x14ac:dyDescent="0.35">
      <c r="A8" t="s">
        <v>47</v>
      </c>
      <c r="B8" s="2">
        <f>(Deposits!J8/2)/'Title Entries'!B9</f>
        <v>0.91887592788971373</v>
      </c>
      <c r="C8" s="2">
        <f>(Deposits!K8/2)/'Title Entries'!C9</f>
        <v>0.8549488054607508</v>
      </c>
      <c r="D8" s="2">
        <f>(Deposits!L8/2)/'Title Entries'!D9</f>
        <v>0.93698825204699177</v>
      </c>
      <c r="E8" s="2">
        <f>(Deposits!M8/2)/'Title Entries'!E9</f>
        <v>0.84555396199354604</v>
      </c>
      <c r="F8" s="2">
        <f>(Deposits!N8/2)/'Title Entries'!F9</f>
        <v>0.91924202992843196</v>
      </c>
      <c r="G8" s="2">
        <f>(Deposits!O8/2)/'Title Entries'!G9</f>
        <v>0.88383757961783438</v>
      </c>
      <c r="H8" s="2">
        <f>(Deposits!P8/2)/'Title Entries'!H9</f>
        <v>0.90105752283287932</v>
      </c>
      <c r="I8" s="2">
        <f>(Deposits!Q8/2)/'Title Entries'!I9</f>
        <v>0.94631316098707408</v>
      </c>
      <c r="J8" s="2">
        <f>(Deposits!R8/2)/'Title Entries'!J9</f>
        <v>0.80612109115103125</v>
      </c>
      <c r="K8" s="2">
        <f>(Deposits!S8/2)/'Title Entries'!K9</f>
        <v>0.85924586776859502</v>
      </c>
      <c r="L8" s="2">
        <f>(Deposits!T8/2)/'Title Entries'!L9</f>
        <v>0.8920778576741879</v>
      </c>
      <c r="M8" s="2">
        <f>(Deposits!U8/2)/'Title Entries'!M9</f>
        <v>0.87597678053136863</v>
      </c>
      <c r="N8" s="2">
        <f>(Deposits!V8/2)/'Title Entries'!N9</f>
        <v>0.88704555409548835</v>
      </c>
      <c r="O8" s="2">
        <f>Deposits!W8/'Title Entries'!O9</f>
        <v>0.87953456536618757</v>
      </c>
      <c r="P8" s="2">
        <f>Deposits!X8/'Title Entries'!P9</f>
        <v>0.82872551027373886</v>
      </c>
      <c r="Q8" s="2">
        <f>(Deposits!Y8/2)/'Title Entries'!Q9</f>
        <v>0.90960486695753706</v>
      </c>
      <c r="R8" s="2">
        <f>Deposits!Z8/'Title Entries'!R9</f>
        <v>0.81462621885157094</v>
      </c>
      <c r="S8" s="2">
        <f>Deposits!AA8/'Title Entries'!S9</f>
        <v>0.82265797554274633</v>
      </c>
      <c r="T8" s="2">
        <f>Deposits!AB8/'Title Entries'!T9</f>
        <v>0.81661973175504754</v>
      </c>
    </row>
    <row r="9" spans="1:20" x14ac:dyDescent="0.35">
      <c r="A9" t="s">
        <v>48</v>
      </c>
      <c r="B9" s="2">
        <f>(Deposits!J9/2)/'Title Entries'!B8</f>
        <v>0.15860215053763441</v>
      </c>
      <c r="C9" s="2">
        <f>(Deposits!K9/2)/'Title Entries'!C8</f>
        <v>0.19565217391304349</v>
      </c>
      <c r="D9" s="2">
        <f>(Deposits!L9/2)/'Title Entries'!D8</f>
        <v>0.14717741935483872</v>
      </c>
      <c r="E9" s="2">
        <f>(Deposits!M9/2)/'Title Entries'!E8</f>
        <v>0.1783132530120482</v>
      </c>
      <c r="F9" s="2">
        <f>(Deposits!N9/2)/'Title Entries'!F8</f>
        <v>0.19273127753303965</v>
      </c>
      <c r="G9" s="2">
        <f>(Deposits!O9/2)/'Title Entries'!G8</f>
        <v>0.22991967871485944</v>
      </c>
      <c r="H9" s="2">
        <f>(Deposits!P9/2)/'Title Entries'!H8</f>
        <v>0.16695059625212946</v>
      </c>
      <c r="I9" s="2">
        <f>(Deposits!Q9/2)/'Title Entries'!I8</f>
        <v>0.248</v>
      </c>
      <c r="J9" s="2">
        <f>(Deposits!R9/2)/'Title Entries'!J8</f>
        <v>0.22693452380952381</v>
      </c>
      <c r="K9" s="2">
        <f>(Deposits!S9/2)/'Title Entries'!K8</f>
        <v>0.31529850746268656</v>
      </c>
      <c r="L9" s="2">
        <f>(Deposits!T9/2)/'Title Entries'!L8</f>
        <v>0.30814940577249578</v>
      </c>
      <c r="M9" s="2">
        <f>(Deposits!U9/2)/'Title Entries'!M8</f>
        <v>0.28145161290322579</v>
      </c>
      <c r="N9" s="2">
        <f>(Deposits!V9/2)/'Title Entries'!N8</f>
        <v>0.1979020979020979</v>
      </c>
      <c r="O9" s="2">
        <f>Deposits!W9/'Title Entries'!O8</f>
        <v>0.31099195710455763</v>
      </c>
      <c r="P9" s="2">
        <f>Deposits!X9/'Title Entries'!P8</f>
        <v>0.34440344403444034</v>
      </c>
      <c r="Q9" s="2">
        <f>(Deposits!Y9/2)/'Title Entries'!Q8</f>
        <v>0.44827586206896552</v>
      </c>
      <c r="R9" s="2">
        <f>(Deposits!Z9/2)/'Title Entries'!R8</f>
        <v>0.23763440860215054</v>
      </c>
      <c r="S9" s="2">
        <f>(Deposits!AA9/2)/'Title Entries'!S8</f>
        <v>0.19951632406287786</v>
      </c>
      <c r="T9" s="2">
        <f>(Deposits!AB9/2)/'Title Entries'!T8</f>
        <v>0.15931642778390298</v>
      </c>
    </row>
    <row r="10" spans="1:20" x14ac:dyDescent="0.35">
      <c r="A10" t="s">
        <v>49</v>
      </c>
      <c r="B10" s="2">
        <f>(Deposits!J10/2)/'Title Entries'!B10</f>
        <v>0.90520446096654272</v>
      </c>
      <c r="C10" s="2">
        <f>(Deposits!K10/2)/'Title Entries'!C10</f>
        <v>0.90714285714285714</v>
      </c>
      <c r="D10" s="2">
        <f>(Deposits!L10/2)/'Title Entries'!D10</f>
        <v>0.64373464373464373</v>
      </c>
      <c r="E10" s="2">
        <f>(Deposits!M10/2)/'Title Entries'!E10</f>
        <v>0.86897106109324762</v>
      </c>
      <c r="F10" s="2">
        <f>(Deposits!N10/2)/'Title Entries'!F10</f>
        <v>0.73684210526315785</v>
      </c>
      <c r="G10" s="2">
        <f>(Deposits!O10/2)/'Title Entries'!G10</f>
        <v>0.95229007633587781</v>
      </c>
      <c r="H10" s="2">
        <f>(Deposits!P10/2)/'Title Entries'!H10</f>
        <v>0.90251196172248804</v>
      </c>
      <c r="I10" s="2">
        <f>(Deposits!Q10/2)/'Title Entries'!I10</f>
        <v>0.96728971962616828</v>
      </c>
      <c r="J10" s="2">
        <f>(Deposits!R10/2)/'Title Entries'!J10</f>
        <v>0.95104391648668107</v>
      </c>
      <c r="K10" s="2">
        <f>(Deposits!S10/2)/'Title Entries'!K10</f>
        <v>0.8305405405405405</v>
      </c>
      <c r="L10" s="2">
        <f>(Deposits!T10/2)/'Title Entries'!L10</f>
        <v>0.98837209302325579</v>
      </c>
      <c r="M10" s="2">
        <f>(Deposits!U10/2)/'Title Entries'!M10</f>
        <v>1.1284567350579839</v>
      </c>
      <c r="N10" s="2">
        <f>(Deposits!V10/2)/'Title Entries'!N10</f>
        <v>1.1269375785504818</v>
      </c>
      <c r="O10" s="2">
        <f>(Deposits!W10/2)/'Title Entries'!O10</f>
        <v>0.87299930410577598</v>
      </c>
      <c r="P10" s="2">
        <f>(Deposits!X10/2)/'Title Entries'!P10</f>
        <v>0.94986611127640586</v>
      </c>
      <c r="Q10" s="2">
        <f>(Deposits!Y10/2)/'Title Entries'!Q10</f>
        <v>0.96686991869918704</v>
      </c>
      <c r="R10" s="2">
        <f>Deposits!Z10/'Title Entries'!R10</f>
        <v>1.039334637964775</v>
      </c>
      <c r="S10" s="2">
        <f>Deposits!AA10/'Title Entries'!S10</f>
        <v>1.2001312335958005</v>
      </c>
      <c r="T10" s="2">
        <f>Deposits!AB10/'Title Entries'!T10</f>
        <v>0.88959660297239918</v>
      </c>
    </row>
    <row r="11" spans="1:20" x14ac:dyDescent="0.35">
      <c r="A11" t="s">
        <v>6</v>
      </c>
      <c r="B11" s="2">
        <f>(Deposits!J11/2)/'Title Entries'!B11</f>
        <v>0.95061728395061729</v>
      </c>
      <c r="C11" s="2">
        <f>(Deposits!K11/2)/'Title Entries'!C11</f>
        <v>0.87638668779714735</v>
      </c>
      <c r="D11" s="2">
        <f>(Deposits!L11/2)/'Title Entries'!D11</f>
        <v>0.85313977042538824</v>
      </c>
      <c r="E11" s="2">
        <f>(Deposits!M11/2)/'Title Entries'!E11</f>
        <v>0.64434617814276685</v>
      </c>
      <c r="F11" s="2">
        <f>(Deposits!N11/2)/'Title Entries'!F11</f>
        <v>0.77386363636363631</v>
      </c>
      <c r="G11" s="2">
        <f>(Deposits!O11/2)/'Title Entries'!G11</f>
        <v>0.77681564245810053</v>
      </c>
      <c r="H11" s="2">
        <f>(Deposits!P11/2)/'Title Entries'!H11</f>
        <v>0.72965738758029974</v>
      </c>
      <c r="I11" s="2">
        <f>(Deposits!Q11/2)/'Title Entries'!I11</f>
        <v>0.94663323782234954</v>
      </c>
      <c r="J11" s="2">
        <f>(Deposits!R11/2)/'Title Entries'!J11</f>
        <v>0.80133128520225294</v>
      </c>
      <c r="K11" s="2">
        <f>(Deposits!S11/2)/'Title Entries'!K11</f>
        <v>0.91801948051948057</v>
      </c>
      <c r="L11" s="2">
        <f>(Deposits!T11/2)/'Title Entries'!L11</f>
        <v>0.96579476861167002</v>
      </c>
      <c r="M11" s="2">
        <f>(Deposits!U11/2)/'Title Entries'!M11</f>
        <v>0.99158091674462112</v>
      </c>
      <c r="N11" s="2">
        <f>(Deposits!V11/2)/'Title Entries'!N11</f>
        <v>1.1981958762886598</v>
      </c>
      <c r="O11" s="2">
        <f>(Deposits!W11/2)/'Title Entries'!O11</f>
        <v>0.64679245283018871</v>
      </c>
      <c r="P11" s="2">
        <f>(Deposits!X11/2)/'Title Entries'!P11</f>
        <v>0.43518518518518517</v>
      </c>
      <c r="Q11" s="2">
        <f>(Deposits!Y11/2)/'Title Entries'!Q11</f>
        <v>0.5818540433925049</v>
      </c>
      <c r="R11" s="2">
        <f>Deposits!Z11/'Title Entries'!R11</f>
        <v>0.61298838437170011</v>
      </c>
      <c r="S11" s="2">
        <f>Deposits!AA11/'Title Entries'!S11</f>
        <v>0.66271551724137934</v>
      </c>
      <c r="T11" s="2">
        <f>Deposits!AB11/'Title Entries'!T11</f>
        <v>0.82730673316708225</v>
      </c>
    </row>
    <row r="12" spans="1:20" x14ac:dyDescent="0.35">
      <c r="A1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>(Deposits!W12/2)/'Title Entries'!O12</f>
        <v>0.73484848484848486</v>
      </c>
      <c r="P12" s="2">
        <f>(Deposits!X12/2)/'Title Entries'!P12</f>
        <v>0.68638239339752405</v>
      </c>
      <c r="Q12" s="2">
        <f>(Deposits!Y12/2)/'Title Entries'!Q12</f>
        <v>0.65359477124183007</v>
      </c>
      <c r="R12" s="2">
        <f>Deposits!Z12/'Title Entries'!R12</f>
        <v>0.67588932806324109</v>
      </c>
      <c r="S12" s="2">
        <f>Deposits!AA12/'Title Entries'!S12</f>
        <v>0.68965517241379315</v>
      </c>
      <c r="T12" s="2">
        <f>Deposits!AB12/'Title Entries'!T12</f>
        <v>0.83093053735255573</v>
      </c>
    </row>
    <row r="13" spans="1:20" x14ac:dyDescent="0.35">
      <c r="A1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(Deposits!X13/2)/'Title Entries'!P13</f>
        <v>0.64523697794462698</v>
      </c>
      <c r="Q13" s="2">
        <f>(Deposits!Y13/2)/'Title Entries'!Q13</f>
        <v>0.1132596685082873</v>
      </c>
      <c r="R13" s="2">
        <f>Deposits!Z13/'Title Entries'!R13</f>
        <v>8.0263157894736842E-2</v>
      </c>
      <c r="S13" s="2">
        <f>Deposits!AA13/'Title Entries'!S13</f>
        <v>0.77419354838709675</v>
      </c>
      <c r="T13" s="2">
        <f>Deposits!AB13/'Title Entries'!T13</f>
        <v>0.49264705882352944</v>
      </c>
    </row>
    <row r="14" spans="1:20" x14ac:dyDescent="0.35">
      <c r="A14" t="s">
        <v>28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35">
      <c r="A15" t="s">
        <v>7</v>
      </c>
      <c r="B15" s="2">
        <f>(Deposits!J15/2)/'Title Entries'!B15</f>
        <v>0.97409805735430155</v>
      </c>
      <c r="C15" s="2">
        <f>(Deposits!K15/2)/'Title Entries'!C15</f>
        <v>0.79433272394881171</v>
      </c>
      <c r="D15" s="2">
        <f>(Deposits!L15/2)/'Title Entries'!D15</f>
        <v>0.77878211227402472</v>
      </c>
      <c r="E15" s="2">
        <f>(Deposits!M15/2)/'Title Entries'!E15</f>
        <v>0.72491349480968859</v>
      </c>
      <c r="F15" s="2">
        <f>(Deposits!N15/2)/'Title Entries'!F15</f>
        <v>0.76297169811320753</v>
      </c>
      <c r="G15" s="2">
        <f>(Deposits!O15/2)/'Title Entries'!G15</f>
        <v>0.75180226570545827</v>
      </c>
      <c r="H15" s="2">
        <f>(Deposits!P15/2)/'Title Entries'!H15</f>
        <v>0.75585696670776814</v>
      </c>
      <c r="I15" s="2">
        <f>(Deposits!Q15/2)/'Title Entries'!I15</f>
        <v>0.94385872430152873</v>
      </c>
      <c r="J15" s="2">
        <f>(Deposits!R15/2)/'Title Entries'!J15</f>
        <v>0.70622796709753233</v>
      </c>
      <c r="K15" s="2">
        <f>(Deposits!S15/2)/'Title Entries'!K15</f>
        <v>0.71898638426626327</v>
      </c>
      <c r="L15" s="2">
        <f>(Deposits!T15/2)/'Title Entries'!L15</f>
        <v>0.64400237529691207</v>
      </c>
      <c r="M15" s="2">
        <f>(Deposits!U15/2)/'Title Entries'!M15</f>
        <v>0.58354494667343826</v>
      </c>
      <c r="N15" s="2">
        <f>(Deposits!V15/2)/'Title Entries'!N15</f>
        <v>0.59938476100331284</v>
      </c>
      <c r="O15" s="2">
        <f>(Deposits!W15/2)/'Title Entries'!O15</f>
        <v>0.58734309623430958</v>
      </c>
      <c r="P15" s="2">
        <f>(Deposits!X15/2)/'Title Entries'!P15</f>
        <v>0.55627802690582961</v>
      </c>
      <c r="Q15" s="2">
        <f>(Deposits!Y15/2)/'Title Entries'!Q15</f>
        <v>0.77342888643880925</v>
      </c>
      <c r="R15" s="2">
        <f>Deposits!Z15/'Title Entries'!R15</f>
        <v>0.60665972944849111</v>
      </c>
      <c r="S15" s="2">
        <f>Deposits!AA15/'Title Entries'!S15</f>
        <v>0.88337988826815639</v>
      </c>
      <c r="T15" s="2">
        <f>Deposits!AB15/'Title Entries'!T15</f>
        <v>0.94323873121869783</v>
      </c>
    </row>
    <row r="16" spans="1:20" x14ac:dyDescent="0.35">
      <c r="A16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>(Deposits!Y16/2)/'Title Entries'!Q16</f>
        <v>1.7333333333333334</v>
      </c>
      <c r="R16" s="2">
        <f>Deposits!Z16/'Title Entries'!R16</f>
        <v>1.0846560846560847</v>
      </c>
      <c r="S16" s="2">
        <f>Deposits!AA16/'Title Entries'!S16</f>
        <v>0.79411764705882348</v>
      </c>
      <c r="T16" s="2">
        <f>Deposits!AB16/'Title Entries'!T16</f>
        <v>0.22429906542056074</v>
      </c>
    </row>
    <row r="17" spans="1:20" x14ac:dyDescent="0.35">
      <c r="A17" t="s">
        <v>10</v>
      </c>
      <c r="B17" s="2">
        <f>(Deposits!J17/2)/'Title Entries'!B17</f>
        <v>0.62745098039215685</v>
      </c>
      <c r="C17" s="2">
        <f>(Deposits!K17/2)/'Title Entries'!C17</f>
        <v>0.33</v>
      </c>
      <c r="D17" s="2">
        <f>(Deposits!L17/2)/'Title Entries'!D17</f>
        <v>0.2558139534883721</v>
      </c>
      <c r="E17" s="2">
        <f>(Deposits!M17/2)/'Title Entries'!E17</f>
        <v>0.79487179487179482</v>
      </c>
      <c r="F17" s="2">
        <f>(Deposits!N17/2)/'Title Entries'!F17</f>
        <v>0.96296296296296291</v>
      </c>
      <c r="G17" s="2">
        <f>(Deposits!O17/2)/'Title Entries'!G17</f>
        <v>0.40151515151515149</v>
      </c>
      <c r="H17" s="2">
        <f>(Deposits!P17/2)/'Title Entries'!H17</f>
        <v>1.0119047619047619</v>
      </c>
      <c r="I17" s="2">
        <f>(Deposits!Q17/2)/'Title Entries'!I17</f>
        <v>0.86875000000000002</v>
      </c>
      <c r="J17" s="2">
        <f>(Deposits!R17/2)/'Title Entries'!J17</f>
        <v>0.6796875</v>
      </c>
      <c r="K17" s="2">
        <f>(Deposits!S17/2)/'Title Entries'!K17</f>
        <v>0.34615384615384615</v>
      </c>
      <c r="L17" s="2">
        <f>(Deposits!T17/2)/'Title Entries'!L17</f>
        <v>0.32894736842105265</v>
      </c>
      <c r="M17" s="2">
        <f>(Deposits!U17/2)/'Title Entries'!M17</f>
        <v>0.33827493261455527</v>
      </c>
      <c r="N17" s="2">
        <f>(Deposits!V17/2)/'Title Entries'!N17</f>
        <v>0.38489646772228991</v>
      </c>
      <c r="O17" s="2">
        <f>(Deposits!W17/2)/'Title Entries'!O17</f>
        <v>0.75576036866359442</v>
      </c>
      <c r="P17" s="2">
        <f>(Deposits!X17/2)/'Title Entries'!P17</f>
        <v>1.0688524590163935</v>
      </c>
      <c r="Q17" s="2">
        <f>(Deposits!Y17/2)/'Title Entries'!Q17</f>
        <v>0.95863052781740365</v>
      </c>
      <c r="R17" s="2">
        <f>Deposits!Z17/'Title Entries'!R17</f>
        <v>0.41656516443361752</v>
      </c>
      <c r="S17" s="2">
        <f>Deposits!AA17/'Title Entries'!S17</f>
        <v>0.15425531914893617</v>
      </c>
      <c r="T17" s="2">
        <f>Deposits!AB17/'Title Entries'!T17</f>
        <v>0.15326633165829145</v>
      </c>
    </row>
    <row r="18" spans="1:20" x14ac:dyDescent="0.35">
      <c r="A1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>Deposits!AB18/'Title Entries'!T18</f>
        <v>0.68173598553345394</v>
      </c>
    </row>
    <row r="19" spans="1:20" x14ac:dyDescent="0.35">
      <c r="A19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5">
      <c r="A20" t="s">
        <v>9</v>
      </c>
      <c r="B20" s="2">
        <f>Deposits!J20/'Title Entries'!B20</f>
        <v>0.34722222222222221</v>
      </c>
      <c r="C20" s="2">
        <f>Deposits!K20/'Title Entries'!C20</f>
        <v>0.26845637583892618</v>
      </c>
      <c r="D20" s="2">
        <f>Deposits!L20/'Title Entries'!D20</f>
        <v>0.17475728155339806</v>
      </c>
      <c r="E20" s="2">
        <f>Deposits!M20/'Title Entries'!E20</f>
        <v>0.74137931034482762</v>
      </c>
      <c r="F20" s="2">
        <f>Deposits!N20/'Title Entries'!F20</f>
        <v>0.74597495527728086</v>
      </c>
      <c r="G20" s="2">
        <f>Deposits!O20/'Title Entries'!G20</f>
        <v>0.44664031620553357</v>
      </c>
      <c r="H20" s="2">
        <f>Deposits!P20/'Title Entries'!H20</f>
        <v>0.29742388758782201</v>
      </c>
      <c r="I20" s="2">
        <f>Deposits!Q20/'Title Entries'!I20</f>
        <v>0.1728395061728395</v>
      </c>
      <c r="J20" s="2">
        <f>Deposits!R20/'Title Entries'!J20</f>
        <v>6.3492063492063489E-2</v>
      </c>
      <c r="K20" s="2">
        <f>Deposits!S20/'Title Entries'!K20</f>
        <v>0.39819004524886875</v>
      </c>
      <c r="L20" s="2">
        <f>Deposits!T20/'Title Entries'!L20</f>
        <v>0.45249406175771972</v>
      </c>
      <c r="M20" s="2">
        <f>Deposits!U20/'Title Entries'!M20</f>
        <v>0.42430703624733473</v>
      </c>
      <c r="N20" s="2">
        <f>Deposits!V20/'Title Entries'!N20</f>
        <v>0.37622377622377623</v>
      </c>
      <c r="O20" s="2">
        <f>Deposits!W20/'Title Entries'!O20</f>
        <v>1.5222748815165876</v>
      </c>
      <c r="P20" s="2">
        <f>Deposits!X20/'Title Entries'!P20</f>
        <v>1.2824536376604849</v>
      </c>
      <c r="Q20" s="2">
        <f>Deposits!Y20/'Title Entries'!Q20</f>
        <v>0.40869565217391307</v>
      </c>
      <c r="R20" s="2">
        <f>Deposits!Z20/'Title Entries'!R20</f>
        <v>0.4358974358974359</v>
      </c>
      <c r="S20" s="2">
        <f>Deposits!AA20/'Title Entries'!S20</f>
        <v>0.20371479928100658</v>
      </c>
      <c r="T20" s="2">
        <f>Deposits!AB20/'Title Entries'!T20</f>
        <v>0.31193838254172013</v>
      </c>
    </row>
    <row r="21" spans="1:20" x14ac:dyDescent="0.35">
      <c r="A21" t="s">
        <v>2</v>
      </c>
      <c r="B21" s="2"/>
      <c r="C21" s="2"/>
      <c r="D21" s="2"/>
      <c r="E21" s="2"/>
      <c r="F21" s="2"/>
      <c r="G21" s="2"/>
      <c r="H21" s="2">
        <f>(Deposits!P21/2)/'Title Entries'!H21</f>
        <v>1.1029411764705883E-2</v>
      </c>
      <c r="I21" s="2">
        <f>(Deposits!Q21/2)/'Title Entries'!I21</f>
        <v>0</v>
      </c>
      <c r="J21" s="2">
        <f>(Deposits!R21/2)/'Title Entries'!J21</f>
        <v>6.993006993006993E-3</v>
      </c>
      <c r="K21" s="2">
        <f>(Deposits!S21/2)/'Title Entries'!K21</f>
        <v>0.10714285714285714</v>
      </c>
      <c r="L21" s="2">
        <f>(Deposits!T21/2)/'Title Entries'!L21</f>
        <v>0.18181818181818182</v>
      </c>
      <c r="M21" s="2">
        <f>(Deposits!U21/2)/'Title Entries'!M21</f>
        <v>0.22659176029962547</v>
      </c>
      <c r="N21" s="2">
        <f>(Deposits!V21/2)/'Title Entries'!N21</f>
        <v>0.1512455516014235</v>
      </c>
      <c r="O21" s="2">
        <f>(Deposits!W21/2)/'Title Entries'!O21</f>
        <v>1.5479876160990712E-2</v>
      </c>
      <c r="P21" s="2"/>
      <c r="Q21" s="2"/>
      <c r="R21" s="2"/>
      <c r="S21" s="2"/>
      <c r="T21" s="2"/>
    </row>
    <row r="22" spans="1:20" x14ac:dyDescent="0.35">
      <c r="A22" t="s">
        <v>3</v>
      </c>
      <c r="B22" s="2"/>
      <c r="C22" s="2"/>
      <c r="D22" s="2"/>
      <c r="E22" s="2"/>
      <c r="F22" s="2"/>
      <c r="G22" s="2"/>
      <c r="H22" s="2">
        <f>(Deposits!P22/2)/'Title Entries'!H22</f>
        <v>0.1111111111111111</v>
      </c>
      <c r="I22" s="2">
        <f>(Deposits!Q22/2)/'Title Entries'!I22</f>
        <v>0</v>
      </c>
      <c r="J22" s="2">
        <f>(Deposits!R22/2)/'Title Entries'!J22</f>
        <v>0.10714285714285714</v>
      </c>
      <c r="K22" s="2">
        <f>(Deposits!S22/2)/'Title Entries'!K22</f>
        <v>0</v>
      </c>
      <c r="L22" s="2">
        <f>(Deposits!T22/2)/'Title Entries'!L22</f>
        <v>0</v>
      </c>
      <c r="M22" s="2">
        <f>(Deposits!U22/2)/'Title Entries'!M22</f>
        <v>0</v>
      </c>
      <c r="N22" s="2">
        <f>(Deposits!V22/2)/'Title Entries'!N22</f>
        <v>0</v>
      </c>
      <c r="O22" s="2">
        <f>(Deposits!W22/2)/'Title Entries'!O22</f>
        <v>0.26956521739130435</v>
      </c>
      <c r="P22" s="2">
        <f>(Deposits!X22/2)/'Title Entries'!P22</f>
        <v>0.4263157894736842</v>
      </c>
      <c r="Q22" s="2"/>
      <c r="R22" s="2"/>
      <c r="S22" s="2"/>
      <c r="T22" s="2"/>
    </row>
    <row r="23" spans="1:20" x14ac:dyDescent="0.35">
      <c r="A23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5">
      <c r="A2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35">
      <c r="A25" t="s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35">
      <c r="A26" t="s">
        <v>0</v>
      </c>
      <c r="B26" s="2">
        <f>(Deposits!J26/2)/'Title Entries'!B26</f>
        <v>0.87957336371692618</v>
      </c>
      <c r="C26" s="2">
        <f>(Deposits!K26/2)/'Title Entries'!C26</f>
        <v>0.84806599348893674</v>
      </c>
      <c r="D26" s="2">
        <f>(Deposits!L26/2)/'Title Entries'!D26</f>
        <v>0.88357191217719311</v>
      </c>
      <c r="E26" s="2">
        <f>(Deposits!M26/2)/'Title Entries'!E26</f>
        <v>0.81497034400948987</v>
      </c>
      <c r="F26" s="2">
        <f>(Deposits!N26/2)/'Title Entries'!F26</f>
        <v>0.85016357688113409</v>
      </c>
      <c r="G26" s="2">
        <f>(Deposits!O26/2)/'Title Entries'!G26</f>
        <v>0.85934161588984725</v>
      </c>
      <c r="H26" s="2">
        <f>(Deposits!P26/2)/'Title Entries'!H26</f>
        <v>0.84799018331907927</v>
      </c>
      <c r="I26" s="2">
        <f>(Deposits!Q26/2)/'Title Entries'!I26</f>
        <v>0.8603181866178593</v>
      </c>
      <c r="J26" s="2">
        <f>(Deposits!R26/2)/'Title Entries'!J26</f>
        <v>0.80148847631241993</v>
      </c>
      <c r="K26" s="2">
        <f>(Deposits!S26/2)/'Title Entries'!K26</f>
        <v>0.76852036598922557</v>
      </c>
      <c r="L26" s="2">
        <f>(Deposits!T26/2)/'Title Entries'!L26</f>
        <v>0.76193590582079795</v>
      </c>
      <c r="M26" s="2">
        <f>(Deposits!U26/2)/'Title Entries'!M26</f>
        <v>0.7695742344760278</v>
      </c>
      <c r="N26" s="2">
        <f>(Deposits!V26/2)/'Title Entries'!N26</f>
        <v>0.76959386829929433</v>
      </c>
      <c r="O26" s="2">
        <f>(Deposits!W26/2)/'Title Entries'!O26</f>
        <v>0.54692483847223361</v>
      </c>
      <c r="P26" s="2">
        <f>(Deposits!X26/2)/'Title Entries'!P26</f>
        <v>0.56381773669017432</v>
      </c>
      <c r="Q26" s="2">
        <f>(Deposits!Y26/2)/'Title Entries'!Q26</f>
        <v>0.80873872040165551</v>
      </c>
      <c r="R26" s="2">
        <f>Deposits!Z26/'Title Entries'!R26</f>
        <v>0.78404129887511553</v>
      </c>
      <c r="S26" s="2">
        <f>Deposits!AA26/'Title Entries'!S26</f>
        <v>0.75572722429408634</v>
      </c>
      <c r="T26" s="2">
        <f>Deposits!AB26/'Title Entries'!T26</f>
        <v>0.77143645646474401</v>
      </c>
    </row>
    <row r="28" spans="1:20" x14ac:dyDescent="0.35">
      <c r="C28" t="s">
        <v>51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0E2A-238A-4800-9EE0-C054C24808F6}">
  <dimension ref="A1:D20"/>
  <sheetViews>
    <sheetView workbookViewId="0">
      <selection activeCell="L25" sqref="L25"/>
    </sheetView>
  </sheetViews>
  <sheetFormatPr defaultRowHeight="14.5" x14ac:dyDescent="0.35"/>
  <cols>
    <col min="4" max="4" width="12.54296875" customWidth="1"/>
  </cols>
  <sheetData>
    <row r="1" spans="1:4" x14ac:dyDescent="0.35">
      <c r="A1" t="s">
        <v>40</v>
      </c>
      <c r="B1" t="s">
        <v>44</v>
      </c>
      <c r="C1" t="s">
        <v>45</v>
      </c>
      <c r="D1" s="2" t="s">
        <v>46</v>
      </c>
    </row>
    <row r="2" spans="1:4" x14ac:dyDescent="0.35">
      <c r="A2">
        <v>1878</v>
      </c>
      <c r="B2">
        <v>15798</v>
      </c>
      <c r="C2">
        <v>27791</v>
      </c>
      <c r="D2" s="2">
        <f>(C2/2)/B2</f>
        <v>0.87957336371692618</v>
      </c>
    </row>
    <row r="3" spans="1:4" x14ac:dyDescent="0.35">
      <c r="A3">
        <v>1879</v>
      </c>
      <c r="B3">
        <v>18123</v>
      </c>
      <c r="C3">
        <v>30739</v>
      </c>
      <c r="D3" s="2">
        <f t="shared" ref="D3:D17" si="0">(C3/2)/B3</f>
        <v>0.84806599348893674</v>
      </c>
    </row>
    <row r="4" spans="1:4" x14ac:dyDescent="0.35">
      <c r="A4">
        <v>1880</v>
      </c>
      <c r="B4">
        <v>20678</v>
      </c>
      <c r="C4">
        <v>36541</v>
      </c>
      <c r="D4" s="2">
        <f t="shared" si="0"/>
        <v>0.88357191217719311</v>
      </c>
    </row>
    <row r="5" spans="1:4" x14ac:dyDescent="0.35">
      <c r="A5">
        <v>1881</v>
      </c>
      <c r="B5">
        <v>21075</v>
      </c>
      <c r="C5">
        <v>34351</v>
      </c>
      <c r="D5" s="2">
        <f t="shared" si="0"/>
        <v>0.81497034400948987</v>
      </c>
    </row>
    <row r="6" spans="1:4" x14ac:dyDescent="0.35">
      <c r="A6">
        <v>1882</v>
      </c>
      <c r="B6">
        <v>22925</v>
      </c>
      <c r="C6">
        <v>38980</v>
      </c>
      <c r="D6" s="2">
        <f t="shared" si="0"/>
        <v>0.85016357688113409</v>
      </c>
    </row>
    <row r="7" spans="1:4" x14ac:dyDescent="0.35">
      <c r="A7">
        <v>1883</v>
      </c>
      <c r="B7">
        <v>25274</v>
      </c>
      <c r="C7">
        <v>43438</v>
      </c>
      <c r="D7" s="2">
        <f t="shared" si="0"/>
        <v>0.85934161588984725</v>
      </c>
    </row>
    <row r="8" spans="1:4" x14ac:dyDescent="0.35">
      <c r="A8">
        <v>1884</v>
      </c>
      <c r="B8">
        <v>26893</v>
      </c>
      <c r="C8">
        <v>45610</v>
      </c>
      <c r="D8" s="2">
        <f t="shared" si="0"/>
        <v>0.84799018331907927</v>
      </c>
    </row>
    <row r="9" spans="1:4" x14ac:dyDescent="0.35">
      <c r="A9">
        <v>1885</v>
      </c>
      <c r="B9">
        <v>28411</v>
      </c>
      <c r="C9">
        <v>48885</v>
      </c>
      <c r="D9" s="2">
        <f t="shared" si="0"/>
        <v>0.8603181866178593</v>
      </c>
    </row>
    <row r="10" spans="1:4" x14ac:dyDescent="0.35">
      <c r="A10">
        <v>1886</v>
      </c>
      <c r="B10">
        <v>31240</v>
      </c>
      <c r="C10">
        <v>50077</v>
      </c>
      <c r="D10" s="2">
        <f t="shared" si="0"/>
        <v>0.80148847631241993</v>
      </c>
    </row>
    <row r="11" spans="1:4" x14ac:dyDescent="0.35">
      <c r="A11">
        <v>1887</v>
      </c>
      <c r="B11">
        <v>35083</v>
      </c>
      <c r="C11">
        <v>53924</v>
      </c>
      <c r="D11" s="2">
        <f t="shared" si="0"/>
        <v>0.76852036598922557</v>
      </c>
    </row>
    <row r="12" spans="1:4" x14ac:dyDescent="0.35">
      <c r="A12">
        <v>1888</v>
      </c>
      <c r="B12">
        <v>38225</v>
      </c>
      <c r="C12">
        <v>58250</v>
      </c>
      <c r="D12" s="2">
        <f t="shared" si="0"/>
        <v>0.76193590582079795</v>
      </c>
    </row>
    <row r="13" spans="1:4" x14ac:dyDescent="0.35">
      <c r="A13">
        <v>1889</v>
      </c>
      <c r="B13">
        <v>40985</v>
      </c>
      <c r="C13">
        <v>63082</v>
      </c>
      <c r="D13" s="2">
        <f t="shared" si="0"/>
        <v>0.7695742344760278</v>
      </c>
    </row>
    <row r="14" spans="1:4" x14ac:dyDescent="0.35">
      <c r="A14">
        <v>1890</v>
      </c>
      <c r="B14">
        <v>42794</v>
      </c>
      <c r="C14">
        <v>65868</v>
      </c>
      <c r="D14" s="2">
        <f t="shared" si="0"/>
        <v>0.76959386829929433</v>
      </c>
    </row>
    <row r="15" spans="1:4" x14ac:dyDescent="0.35">
      <c r="A15">
        <v>1891</v>
      </c>
      <c r="B15">
        <v>48908</v>
      </c>
      <c r="C15">
        <v>53498</v>
      </c>
      <c r="D15" s="2">
        <f t="shared" si="0"/>
        <v>0.54692483847223361</v>
      </c>
    </row>
    <row r="16" spans="1:4" x14ac:dyDescent="0.35">
      <c r="A16">
        <v>1892</v>
      </c>
      <c r="B16">
        <v>54734</v>
      </c>
      <c r="C16">
        <v>61720</v>
      </c>
      <c r="D16" s="2">
        <f t="shared" si="0"/>
        <v>0.56381773669017432</v>
      </c>
    </row>
    <row r="17" spans="1:4" x14ac:dyDescent="0.35">
      <c r="A17">
        <v>1893</v>
      </c>
      <c r="B17">
        <v>58956</v>
      </c>
      <c r="C17">
        <v>95360</v>
      </c>
      <c r="D17" s="2">
        <f t="shared" si="0"/>
        <v>0.80873872040165551</v>
      </c>
    </row>
    <row r="18" spans="1:4" x14ac:dyDescent="0.35">
      <c r="A18">
        <v>1894</v>
      </c>
      <c r="B18">
        <v>62762</v>
      </c>
      <c r="C18">
        <v>49208</v>
      </c>
      <c r="D18" s="2">
        <f>(C18)/B18</f>
        <v>0.78404129887511553</v>
      </c>
    </row>
    <row r="19" spans="1:4" x14ac:dyDescent="0.35">
      <c r="A19">
        <v>1895</v>
      </c>
      <c r="B19">
        <v>67572</v>
      </c>
      <c r="C19">
        <v>51066</v>
      </c>
      <c r="D19" s="2">
        <f>(C19)/B19</f>
        <v>0.75572722429408634</v>
      </c>
    </row>
    <row r="20" spans="1:4" x14ac:dyDescent="0.35">
      <c r="A20">
        <v>1896</v>
      </c>
      <c r="B20">
        <v>72470</v>
      </c>
      <c r="C20">
        <v>55906</v>
      </c>
      <c r="D20" s="2">
        <f>(C20)/B20</f>
        <v>0.77143645646474401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Entries</vt:lpstr>
      <vt:lpstr>Deposits</vt:lpstr>
      <vt:lpstr>Ghost Books</vt:lpstr>
      <vt:lpstr>Title Entry-Deposit Comparison</vt:lpstr>
    </vt:vector>
  </TitlesOfParts>
  <Company>The Library Of Congress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 S. Rosen</dc:creator>
  <cp:lastModifiedBy>Zvi S. Rosen</cp:lastModifiedBy>
  <dcterms:created xsi:type="dcterms:W3CDTF">2015-12-17T22:37:26Z</dcterms:created>
  <dcterms:modified xsi:type="dcterms:W3CDTF">2021-03-12T19:15:30Z</dcterms:modified>
</cp:coreProperties>
</file>